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Default Extension="gif" ContentType="image/gif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pivotCache/pivotCacheDefinition3.xml" ContentType="application/vnd.openxmlformats-officedocument.spreadsheetml.pivotCacheDefinition+xml"/>
  <Override PartName="/xl/pivotCache/pivotCacheRecords3.xml" ContentType="application/vnd.openxmlformats-officedocument.spreadsheetml.pivotCacheRecords+xml"/>
  <Override PartName="/xl/pivotCache/pivotCacheDefinition4.xml" ContentType="application/vnd.openxmlformats-officedocument.spreadsheetml.pivotCacheDefinition+xml"/>
  <Override PartName="/xl/pivotCache/pivotCacheRecords4.xml" ContentType="application/vnd.openxmlformats-officedocument.spreadsheetml.pivotCacheRecords+xml"/>
  <Override PartName="/xl/pivotCache/pivotCacheDefinition5.xml" ContentType="application/vnd.openxmlformats-officedocument.spreadsheetml.pivotCacheDefinition+xml"/>
  <Override PartName="/xl/pivotCache/pivotCacheRecords5.xml" ContentType="application/vnd.openxmlformats-officedocument.spreadsheetml.pivotCacheRecords+xml"/>
  <Override PartName="/xl/pivotCache/pivotCacheDefinition6.xml" ContentType="application/vnd.openxmlformats-officedocument.spreadsheetml.pivotCacheDefinition+xml"/>
  <Override PartName="/xl/pivotCache/pivotCacheRecords6.xml" ContentType="application/vnd.openxmlformats-officedocument.spreadsheetml.pivotCacheRecords+xml"/>
  <Override PartName="/xl/pivotCache/pivotCacheDefinition7.xml" ContentType="application/vnd.openxmlformats-officedocument.spreadsheetml.pivotCacheDefinition+xml"/>
  <Override PartName="/xl/pivotCache/pivotCacheRecords7.xml" ContentType="application/vnd.openxmlformats-officedocument.spreadsheetml.pivotCacheRecords+xml"/>
  <Override PartName="/xl/pivotCache/pivotCacheDefinition8.xml" ContentType="application/vnd.openxmlformats-officedocument.spreadsheetml.pivotCacheDefinition+xml"/>
  <Override PartName="/xl/pivotCache/pivotCacheRecords8.xml" ContentType="application/vnd.openxmlformats-officedocument.spreadsheetml.pivotCacheRecords+xml"/>
  <Override PartName="/xl/pivotCache/pivotCacheDefinition9.xml" ContentType="application/vnd.openxmlformats-officedocument.spreadsheetml.pivotCacheDefinition+xml"/>
  <Override PartName="/xl/pivotCache/pivotCacheRecords9.xml" ContentType="application/vnd.openxmlformats-officedocument.spreadsheetml.pivotCacheRecords+xml"/>
  <Override PartName="/xl/pivotCache/pivotCacheDefinition10.xml" ContentType="application/vnd.openxmlformats-officedocument.spreadsheetml.pivotCacheDefinition+xml"/>
  <Override PartName="/xl/pivotCache/pivotCacheRecords10.xml" ContentType="application/vnd.openxmlformats-officedocument.spreadsheetml.pivotCacheRecords+xml"/>
  <Override PartName="/xl/pivotCache/pivotCacheDefinition11.xml" ContentType="application/vnd.openxmlformats-officedocument.spreadsheetml.pivotCacheDefinition+xml"/>
  <Override PartName="/xl/pivotCache/pivotCacheRecords11.xml" ContentType="application/vnd.openxmlformats-officedocument.spreadsheetml.pivotCacheRecords+xml"/>
  <Override PartName="/xl/pivotCache/pivotCacheDefinition12.xml" ContentType="application/vnd.openxmlformats-officedocument.spreadsheetml.pivotCacheDefinition+xml"/>
  <Override PartName="/xl/pivotCache/pivotCacheRecords12.xml" ContentType="application/vnd.openxmlformats-officedocument.spreadsheetml.pivotCacheRecords+xml"/>
  <Override PartName="/xl/pivotCache/pivotCacheDefinition13.xml" ContentType="application/vnd.openxmlformats-officedocument.spreadsheetml.pivotCacheDefinition+xml"/>
  <Override PartName="/xl/pivotCache/pivotCacheRecords13.xml" ContentType="application/vnd.openxmlformats-officedocument.spreadsheetml.pivotCacheRecords+xml"/>
  <Override PartName="/xl/pivotCache/pivotCacheDefinition14.xml" ContentType="application/vnd.openxmlformats-officedocument.spreadsheetml.pivotCacheDefinition+xml"/>
  <Override PartName="/xl/pivotCache/pivotCacheRecords14.xml" ContentType="application/vnd.openxmlformats-officedocument.spreadsheetml.pivotCacheRecords+xml"/>
  <Override PartName="/xl/pivotCache/pivotCacheDefinition15.xml" ContentType="application/vnd.openxmlformats-officedocument.spreadsheetml.pivotCacheDefinition+xml"/>
  <Override PartName="/xl/pivotCache/pivotCacheRecords15.xml" ContentType="application/vnd.openxmlformats-officedocument.spreadsheetml.pivotCacheRecords+xml"/>
  <Override PartName="/xl/pivotCache/pivotCacheDefinition16.xml" ContentType="application/vnd.openxmlformats-officedocument.spreadsheetml.pivotCacheDefinition+xml"/>
  <Override PartName="/xl/pivotCache/pivotCacheRecords16.xml" ContentType="application/vnd.openxmlformats-officedocument.spreadsheetml.pivotCacheRecords+xml"/>
  <Override PartName="/xl/pivotCache/pivotCacheDefinition17.xml" ContentType="application/vnd.openxmlformats-officedocument.spreadsheetml.pivotCacheDefinition+xml"/>
  <Override PartName="/xl/pivotCache/pivotCacheRecords17.xml" ContentType="application/vnd.openxmlformats-officedocument.spreadsheetml.pivotCacheRecords+xml"/>
  <Override PartName="/xl/pivotCache/pivotCacheDefinition18.xml" ContentType="application/vnd.openxmlformats-officedocument.spreadsheetml.pivotCacheDefinition+xml"/>
  <Override PartName="/xl/pivotCache/pivotCacheRecords18.xml" ContentType="application/vnd.openxmlformats-officedocument.spreadsheetml.pivotCacheRecords+xml"/>
  <Override PartName="/xl/pivotCache/pivotCacheDefinition19.xml" ContentType="application/vnd.openxmlformats-officedocument.spreadsheetml.pivotCacheDefinition+xml"/>
  <Override PartName="/xl/pivotCache/pivotCacheRecords19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embeddings/oleObject1.bin" ContentType="application/vnd.openxmlformats-officedocument.oleObject"/>
  <Override PartName="/xl/embeddings/oleObject2.bin" ContentType="application/vnd.openxmlformats-officedocument.oleObject"/>
  <Override PartName="/xl/embeddings/oleObject3.bin" ContentType="application/vnd.openxmlformats-officedocument.oleObject"/>
  <Override PartName="/xl/embeddings/oleObject4.bin" ContentType="application/vnd.openxmlformats-officedocument.oleObject"/>
  <Override PartName="/xl/embeddings/oleObject5.bin" ContentType="application/vnd.openxmlformats-officedocument.oleObject"/>
  <Override PartName="/xl/embeddings/oleObject6.bin" ContentType="application/vnd.openxmlformats-officedocument.oleObject"/>
  <Override PartName="/xl/embeddings/oleObject7.bin" ContentType="application/vnd.openxmlformats-officedocument.oleObject"/>
  <Override PartName="/xl/embeddings/oleObject8.bin" ContentType="application/vnd.openxmlformats-officedocument.oleObject"/>
  <Override PartName="/xl/embeddings/oleObject9.bin" ContentType="application/vnd.openxmlformats-officedocument.oleObject"/>
  <Override PartName="/xl/embeddings/oleObject10.bin" ContentType="application/vnd.openxmlformats-officedocument.oleObject"/>
  <Override PartName="/xl/embeddings/oleObject11.bin" ContentType="application/vnd.openxmlformats-officedocument.oleObject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tables/table2.xml" ContentType="application/vnd.openxmlformats-officedocument.spreadsheetml.table+xml"/>
  <Override PartName="/xl/pivotTables/pivotTable2.xml" ContentType="application/vnd.openxmlformats-officedocument.spreadsheetml.pivotTable+xml"/>
  <Override PartName="/xl/drawings/drawing2.xml" ContentType="application/vnd.openxmlformats-officedocument.drawing+xml"/>
  <Override PartName="/xl/tables/table3.xml" ContentType="application/vnd.openxmlformats-officedocument.spreadsheetml.table+xml"/>
  <Override PartName="/xl/charts/chart1.xml" ContentType="application/vnd.openxmlformats-officedocument.drawingml.chart+xml"/>
  <Override PartName="/xl/pivotTables/pivotTable3.xml" ContentType="application/vnd.openxmlformats-officedocument.spreadsheetml.pivotTable+xml"/>
  <Override PartName="/xl/tables/table4.xml" ContentType="application/vnd.openxmlformats-officedocument.spreadsheetml.table+xml"/>
  <Override PartName="/xl/pivotTables/pivotTable4.xml" ContentType="application/vnd.openxmlformats-officedocument.spreadsheetml.pivotTable+xml"/>
  <Override PartName="/xl/tables/table5.xml" ContentType="application/vnd.openxmlformats-officedocument.spreadsheetml.table+xml"/>
  <Override PartName="/xl/pivotTables/pivotTable5.xml" ContentType="application/vnd.openxmlformats-officedocument.spreadsheetml.pivotTable+xml"/>
  <Override PartName="/xl/tables/table6.xml" ContentType="application/vnd.openxmlformats-officedocument.spreadsheetml.table+xml"/>
  <Override PartName="/xl/pivotTables/pivotTable6.xml" ContentType="application/vnd.openxmlformats-officedocument.spreadsheetml.pivotTable+xml"/>
  <Override PartName="/xl/tables/table7.xml" ContentType="application/vnd.openxmlformats-officedocument.spreadsheetml.table+xml"/>
  <Override PartName="/xl/pivotTables/pivotTable7.xml" ContentType="application/vnd.openxmlformats-officedocument.spreadsheetml.pivotTable+xml"/>
  <Override PartName="/xl/tables/table8.xml" ContentType="application/vnd.openxmlformats-officedocument.spreadsheetml.table+xml"/>
  <Override PartName="/xl/pivotTables/pivotTable8.xml" ContentType="application/vnd.openxmlformats-officedocument.spreadsheetml.pivotTable+xml"/>
  <Override PartName="/xl/tables/table9.xml" ContentType="application/vnd.openxmlformats-officedocument.spreadsheetml.table+xml"/>
  <Override PartName="/xl/pivotTables/pivotTable9.xml" ContentType="application/vnd.openxmlformats-officedocument.spreadsheetml.pivotTable+xml"/>
  <Override PartName="/xl/tables/table10.xml" ContentType="application/vnd.openxmlformats-officedocument.spreadsheetml.table+xml"/>
  <Override PartName="/xl/pivotTables/pivotTable10.xml" ContentType="application/vnd.openxmlformats-officedocument.spreadsheetml.pivotTable+xml"/>
  <Override PartName="/xl/tables/table11.xml" ContentType="application/vnd.openxmlformats-officedocument.spreadsheetml.table+xml"/>
  <Override PartName="/xl/pivotTables/pivotTable11.xml" ContentType="application/vnd.openxmlformats-officedocument.spreadsheetml.pivotTable+xml"/>
  <Override PartName="/xl/tables/table12.xml" ContentType="application/vnd.openxmlformats-officedocument.spreadsheetml.table+xml"/>
  <Override PartName="/xl/pivotTables/pivotTable12.xml" ContentType="application/vnd.openxmlformats-officedocument.spreadsheetml.pivotTable+xml"/>
  <Override PartName="/xl/tables/table13.xml" ContentType="application/vnd.openxmlformats-officedocument.spreadsheetml.table+xml"/>
  <Override PartName="/xl/pivotTables/pivotTable13.xml" ContentType="application/vnd.openxmlformats-officedocument.spreadsheetml.pivotTable+xml"/>
  <Override PartName="/xl/tables/table14.xml" ContentType="application/vnd.openxmlformats-officedocument.spreadsheetml.table+xml"/>
  <Override PartName="/xl/pivotTables/pivotTable14.xml" ContentType="application/vnd.openxmlformats-officedocument.spreadsheetml.pivotTable+xml"/>
  <Override PartName="/xl/tables/table15.xml" ContentType="application/vnd.openxmlformats-officedocument.spreadsheetml.table+xml"/>
  <Override PartName="/xl/pivotTables/pivotTable15.xml" ContentType="application/vnd.openxmlformats-officedocument.spreadsheetml.pivotTable+xml"/>
  <Override PartName="/xl/tables/table16.xml" ContentType="application/vnd.openxmlformats-officedocument.spreadsheetml.table+xml"/>
  <Override PartName="/xl/pivotTables/pivotTable16.xml" ContentType="application/vnd.openxmlformats-officedocument.spreadsheetml.pivotTable+xml"/>
  <Override PartName="/xl/tables/table17.xml" ContentType="application/vnd.openxmlformats-officedocument.spreadsheetml.table+xml"/>
  <Override PartName="/xl/pivotTables/pivotTable17.xml" ContentType="application/vnd.openxmlformats-officedocument.spreadsheetml.pivotTable+xml"/>
  <Override PartName="/xl/tables/table18.xml" ContentType="application/vnd.openxmlformats-officedocument.spreadsheetml.table+xml"/>
  <Override PartName="/xl/pivotTables/pivotTable18.xml" ContentType="application/vnd.openxmlformats-officedocument.spreadsheetml.pivotTable+xml"/>
  <Override PartName="/xl/tables/table19.xml" ContentType="application/vnd.openxmlformats-officedocument.spreadsheetml.table+xml"/>
  <Override PartName="/xl/pivotTables/pivotTable19.xml" ContentType="application/vnd.openxmlformats-officedocument.spreadsheetml.pivotTable+xml"/>
  <Override PartName="/xl/tables/table20.xml" ContentType="application/vnd.openxmlformats-officedocument.spreadsheetml.table+xml"/>
  <Override PartName="/xl/tables/table21.xml" ContentType="application/vnd.openxmlformats-officedocument.spreadsheetml.table+xml"/>
  <Override PartName="/xl/drawings/drawing3.xml" ContentType="application/vnd.openxmlformats-officedocument.drawing+xml"/>
  <Override PartName="/xl/tables/table22.xml" ContentType="application/vnd.openxmlformats-officedocument.spreadsheetml.table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showPivotChartFilter="1" defaultThemeVersion="124226"/>
  <bookViews>
    <workbookView xWindow="0" yWindow="3210" windowWidth="11280" windowHeight="1725" firstSheet="21" activeTab="22"/>
  </bookViews>
  <sheets>
    <sheet name="Equity" sheetId="1" r:id="rId1"/>
    <sheet name="Bangalore Home" sheetId="2" r:id="rId2"/>
    <sheet name="Munnar" sheetId="3" r:id="rId3"/>
    <sheet name="Marriage Photos" sheetId="5" r:id="rId4"/>
    <sheet name="Nov - Monthly Expenses" sheetId="6" r:id="rId5"/>
    <sheet name="Dec - Monthly Expenses" sheetId="7" r:id="rId6"/>
    <sheet name="Jan 15- Monthly Expenses" sheetId="9" r:id="rId7"/>
    <sheet name="Feb 15- Monthly Expenses" sheetId="10" r:id="rId8"/>
    <sheet name="Mar 15- Monthly Expenses" sheetId="11" r:id="rId9"/>
    <sheet name="Apr 15- Monthly Expenses " sheetId="12" r:id="rId10"/>
    <sheet name="May 15- Monthly Expenses" sheetId="13" r:id="rId11"/>
    <sheet name="June 15- Monthly Expenses" sheetId="14" r:id="rId12"/>
    <sheet name="July 15- Monthly Expenses" sheetId="15" r:id="rId13"/>
    <sheet name="August 15- Monthly Expenses" sheetId="16" r:id="rId14"/>
    <sheet name="September 15- Monthly Expenses" sheetId="17" r:id="rId15"/>
    <sheet name="October 15- Monthly Expenses" sheetId="18" r:id="rId16"/>
    <sheet name="November 15- MonthlyExpenses" sheetId="19" r:id="rId17"/>
    <sheet name="December 15-MonthlyExpenses" sheetId="20" r:id="rId18"/>
    <sheet name="January 16-MonthlyExpenses" sheetId="22" r:id="rId19"/>
    <sheet name="February 16-MonthlyExpenses" sheetId="23" r:id="rId20"/>
    <sheet name="March 16-MonthlyExpenses" sheetId="24" r:id="rId21"/>
    <sheet name="April 16-MonthlyExpenses" sheetId="25" r:id="rId22"/>
    <sheet name="May 16-MonthlyExpenses" sheetId="26" r:id="rId23"/>
    <sheet name="Future Expenses" sheetId="8" r:id="rId24"/>
    <sheet name="Debt" sheetId="21" r:id="rId25"/>
  </sheets>
  <definedNames>
    <definedName name="Dec14Finance">'Dec - Monthly Expenses'!$A$2:$D$106</definedName>
    <definedName name="Jan15Finance">'Jan 15- Monthly Expenses'!$A$2:$D$66</definedName>
    <definedName name="Nov14Finance">'Nov - Monthly Expenses'!$A$2:$D$100</definedName>
  </definedNames>
  <calcPr calcId="145621"/>
  <pivotCaches>
    <pivotCache cacheId="0" r:id="rId26"/>
    <pivotCache cacheId="1" r:id="rId27"/>
    <pivotCache cacheId="2" r:id="rId28"/>
    <pivotCache cacheId="3" r:id="rId29"/>
    <pivotCache cacheId="4" r:id="rId30"/>
    <pivotCache cacheId="5" r:id="rId31"/>
    <pivotCache cacheId="6" r:id="rId32"/>
    <pivotCache cacheId="7" r:id="rId33"/>
    <pivotCache cacheId="8" r:id="rId34"/>
    <pivotCache cacheId="9" r:id="rId35"/>
    <pivotCache cacheId="10" r:id="rId36"/>
    <pivotCache cacheId="11" r:id="rId37"/>
    <pivotCache cacheId="12" r:id="rId38"/>
    <pivotCache cacheId="13" r:id="rId39"/>
    <pivotCache cacheId="14" r:id="rId40"/>
    <pivotCache cacheId="15" r:id="rId41"/>
    <pivotCache cacheId="16" r:id="rId42"/>
    <pivotCache cacheId="17" r:id="rId43"/>
    <pivotCache cacheId="24" r:id="rId44"/>
  </pivotCaches>
</workbook>
</file>

<file path=xl/calcChain.xml><?xml version="1.0" encoding="utf-8"?>
<calcChain xmlns="http://schemas.openxmlformats.org/spreadsheetml/2006/main">
  <c r="I16" i="26" l="1"/>
  <c r="J15" i="26"/>
  <c r="K15" i="26" s="1"/>
  <c r="J14" i="26"/>
  <c r="K14" i="26" s="1"/>
  <c r="J13" i="26"/>
  <c r="K13" i="26" s="1"/>
  <c r="J12" i="26"/>
  <c r="K12" i="26" s="1"/>
  <c r="J11" i="26"/>
  <c r="K11" i="26" s="1"/>
  <c r="J10" i="26"/>
  <c r="K10" i="26" s="1"/>
  <c r="J9" i="26"/>
  <c r="K9" i="26" s="1"/>
  <c r="J8" i="26"/>
  <c r="K8" i="26" s="1"/>
  <c r="J7" i="26"/>
  <c r="K7" i="26" s="1"/>
  <c r="J6" i="26"/>
  <c r="K6" i="26" s="1"/>
  <c r="J5" i="26"/>
  <c r="K5" i="26" s="1"/>
  <c r="J4" i="26"/>
  <c r="K4" i="26" s="1"/>
  <c r="J3" i="26"/>
  <c r="K3" i="26" s="1"/>
  <c r="D3" i="26"/>
  <c r="D5" i="26" s="1"/>
  <c r="J2" i="26"/>
  <c r="J16" i="26" l="1"/>
  <c r="K2" i="26"/>
  <c r="K16" i="26" s="1"/>
  <c r="I16" i="25"/>
  <c r="J15" i="25"/>
  <c r="K15" i="25" s="1"/>
  <c r="J14" i="25"/>
  <c r="K14" i="25" s="1"/>
  <c r="J13" i="25"/>
  <c r="K13" i="25" s="1"/>
  <c r="J12" i="25"/>
  <c r="K12" i="25" s="1"/>
  <c r="J11" i="25"/>
  <c r="K11" i="25" s="1"/>
  <c r="J10" i="25"/>
  <c r="K10" i="25" s="1"/>
  <c r="J9" i="25"/>
  <c r="K9" i="25" s="1"/>
  <c r="J8" i="25"/>
  <c r="K8" i="25" s="1"/>
  <c r="J7" i="25"/>
  <c r="K7" i="25" s="1"/>
  <c r="J6" i="25"/>
  <c r="K6" i="25" s="1"/>
  <c r="J5" i="25"/>
  <c r="K5" i="25" s="1"/>
  <c r="J4" i="25"/>
  <c r="K4" i="25" s="1"/>
  <c r="J3" i="25"/>
  <c r="K3" i="25" s="1"/>
  <c r="D3" i="25"/>
  <c r="D5" i="25" s="1"/>
  <c r="J2" i="25"/>
  <c r="J16" i="25" l="1"/>
  <c r="K2" i="25"/>
  <c r="K16" i="25" s="1"/>
  <c r="E14" i="8"/>
  <c r="I16" i="24" l="1"/>
  <c r="J15" i="24"/>
  <c r="K15" i="24" s="1"/>
  <c r="J14" i="24"/>
  <c r="K14" i="24" s="1"/>
  <c r="J13" i="24"/>
  <c r="K13" i="24" s="1"/>
  <c r="J12" i="24"/>
  <c r="K12" i="24" s="1"/>
  <c r="J11" i="24"/>
  <c r="K11" i="24" s="1"/>
  <c r="J10" i="24"/>
  <c r="K10" i="24" s="1"/>
  <c r="J9" i="24"/>
  <c r="K9" i="24" s="1"/>
  <c r="J8" i="24"/>
  <c r="K8" i="24" s="1"/>
  <c r="J7" i="24"/>
  <c r="K7" i="24" s="1"/>
  <c r="J6" i="24"/>
  <c r="K6" i="24" s="1"/>
  <c r="J5" i="24"/>
  <c r="K5" i="24" s="1"/>
  <c r="J4" i="24"/>
  <c r="K4" i="24" s="1"/>
  <c r="J3" i="24"/>
  <c r="K3" i="24" s="1"/>
  <c r="D3" i="24"/>
  <c r="D5" i="24" s="1"/>
  <c r="J2" i="24"/>
  <c r="J16" i="24" l="1"/>
  <c r="K2" i="24"/>
  <c r="K16" i="24" s="1"/>
  <c r="J14" i="23"/>
  <c r="K14" i="23" s="1"/>
  <c r="D2" i="21" l="1"/>
  <c r="E2" i="21" s="1"/>
  <c r="D3" i="23" l="1"/>
  <c r="D5" i="23" s="1"/>
  <c r="I16" i="23"/>
  <c r="J15" i="23"/>
  <c r="K15" i="23" s="1"/>
  <c r="J13" i="23"/>
  <c r="K13" i="23" s="1"/>
  <c r="J12" i="23"/>
  <c r="K12" i="23" s="1"/>
  <c r="J11" i="23"/>
  <c r="K11" i="23" s="1"/>
  <c r="J10" i="23"/>
  <c r="K10" i="23" s="1"/>
  <c r="J9" i="23"/>
  <c r="K9" i="23" s="1"/>
  <c r="J8" i="23"/>
  <c r="K8" i="23" s="1"/>
  <c r="J7" i="23"/>
  <c r="K7" i="23" s="1"/>
  <c r="J6" i="23"/>
  <c r="K6" i="23" s="1"/>
  <c r="J5" i="23"/>
  <c r="K5" i="23" s="1"/>
  <c r="J4" i="23"/>
  <c r="K4" i="23" s="1"/>
  <c r="J3" i="23"/>
  <c r="K3" i="23" s="1"/>
  <c r="J2" i="23"/>
  <c r="J16" i="23" l="1"/>
  <c r="K2" i="23"/>
  <c r="K16" i="23" s="1"/>
  <c r="D108" i="22"/>
  <c r="J14" i="22" l="1"/>
  <c r="J13" i="22"/>
  <c r="J12" i="22"/>
  <c r="J11" i="22"/>
  <c r="J10" i="22"/>
  <c r="J9" i="22"/>
  <c r="J8" i="22"/>
  <c r="J7" i="22"/>
  <c r="J6" i="22"/>
  <c r="J5" i="22"/>
  <c r="J4" i="22"/>
  <c r="J3" i="22"/>
  <c r="J2" i="22"/>
  <c r="D66" i="22"/>
  <c r="F2" i="21" l="1"/>
  <c r="G2" i="21" s="1"/>
  <c r="H2" i="21" s="1"/>
  <c r="I2" i="21" s="1"/>
  <c r="J2" i="21" s="1"/>
  <c r="K2" i="21" s="1"/>
  <c r="L2" i="21" s="1"/>
  <c r="I15" i="22" l="1"/>
  <c r="K14" i="22"/>
  <c r="K13" i="22"/>
  <c r="K12" i="22"/>
  <c r="K11" i="22"/>
  <c r="K10" i="22"/>
  <c r="K9" i="22"/>
  <c r="K8" i="22"/>
  <c r="K7" i="22"/>
  <c r="K6" i="22"/>
  <c r="K5" i="22"/>
  <c r="K4" i="22"/>
  <c r="K3" i="22"/>
  <c r="K2" i="22"/>
  <c r="K15" i="22" l="1"/>
  <c r="J15" i="22"/>
  <c r="D3" i="22"/>
  <c r="D5" i="22" s="1"/>
  <c r="L6" i="21" l="1"/>
  <c r="K6" i="21"/>
  <c r="J6" i="21"/>
  <c r="I6" i="21"/>
  <c r="H6" i="21"/>
  <c r="G6" i="21"/>
  <c r="F6" i="21"/>
  <c r="E6" i="21"/>
  <c r="D6" i="21"/>
  <c r="B2" i="21" l="1"/>
  <c r="C2" i="21"/>
  <c r="C6" i="21" s="1"/>
  <c r="B6" i="21" l="1"/>
  <c r="D7" i="8" l="1"/>
  <c r="D9" i="8"/>
  <c r="D3" i="20" l="1"/>
  <c r="D5" i="20" s="1"/>
  <c r="D2" i="8" l="1"/>
  <c r="D3" i="8"/>
  <c r="D5" i="8"/>
  <c r="D6" i="8"/>
  <c r="D8" i="8"/>
  <c r="D10" i="8"/>
  <c r="D11" i="8"/>
  <c r="D12" i="8"/>
  <c r="D13" i="8"/>
  <c r="C14" i="8"/>
  <c r="D14" i="8" l="1"/>
  <c r="D3" i="19"/>
  <c r="D5" i="19" s="1"/>
  <c r="D3" i="18" l="1"/>
  <c r="D5" i="18" s="1"/>
  <c r="N19" i="1" l="1"/>
  <c r="M19" i="1"/>
  <c r="L19" i="1"/>
  <c r="I19" i="1"/>
  <c r="F19" i="1"/>
  <c r="N18" i="1"/>
  <c r="M18" i="1"/>
  <c r="L18" i="1"/>
  <c r="I18" i="1"/>
  <c r="F18" i="1"/>
  <c r="J19" i="1" l="1"/>
  <c r="J18" i="1"/>
  <c r="D3" i="17"/>
  <c r="D5" i="17" s="1"/>
  <c r="N17" i="1" l="1"/>
  <c r="M17" i="1"/>
  <c r="L17" i="1"/>
  <c r="I17" i="1"/>
  <c r="F17" i="1"/>
  <c r="J17" i="1" l="1"/>
  <c r="D3" i="16"/>
  <c r="D5" i="16" s="1"/>
  <c r="D3" i="15" l="1"/>
  <c r="D5" i="15" s="1"/>
  <c r="N16" i="1" l="1"/>
  <c r="M16" i="1"/>
  <c r="L16" i="1"/>
  <c r="I16" i="1"/>
  <c r="F16" i="1"/>
  <c r="D3" i="14"/>
  <c r="D5" i="14" s="1"/>
  <c r="J16" i="1" l="1"/>
  <c r="D3" i="13"/>
  <c r="D5" i="13" s="1"/>
  <c r="D3" i="12" l="1"/>
  <c r="D5" i="12" s="1"/>
  <c r="N15" i="1" l="1"/>
  <c r="M15" i="1"/>
  <c r="L15" i="1"/>
  <c r="I15" i="1"/>
  <c r="F15" i="1"/>
  <c r="N10" i="1"/>
  <c r="M10" i="1"/>
  <c r="L10" i="1"/>
  <c r="I10" i="1"/>
  <c r="F10" i="1"/>
  <c r="J15" i="1" l="1"/>
  <c r="J10" i="1"/>
  <c r="N9" i="1"/>
  <c r="N11" i="1"/>
  <c r="N13" i="1"/>
  <c r="M9" i="1"/>
  <c r="I13" i="1"/>
  <c r="F9" i="1"/>
  <c r="F7" i="1"/>
  <c r="F14" i="1"/>
  <c r="F13" i="1"/>
  <c r="F12" i="1"/>
  <c r="M13" i="1"/>
  <c r="M11" i="1"/>
  <c r="L14" i="1"/>
  <c r="L13" i="1"/>
  <c r="L12" i="1"/>
  <c r="L11" i="1"/>
  <c r="L9" i="1"/>
  <c r="L7" i="1"/>
  <c r="L8" i="1"/>
  <c r="I11" i="1"/>
  <c r="I9" i="1"/>
  <c r="I8" i="1"/>
  <c r="F11" i="1"/>
  <c r="F8" i="1"/>
  <c r="G19" i="1" l="1"/>
  <c r="G18" i="1"/>
  <c r="G17" i="1"/>
  <c r="G16" i="1"/>
  <c r="G15" i="1"/>
  <c r="J11" i="1"/>
  <c r="J8" i="1"/>
  <c r="J13" i="1"/>
  <c r="G13" i="1"/>
  <c r="J9" i="1"/>
  <c r="G10" i="1"/>
  <c r="G11" i="1"/>
  <c r="G9" i="1"/>
  <c r="D3" i="11" l="1"/>
  <c r="D5" i="11" s="1"/>
  <c r="D3" i="10" l="1"/>
  <c r="D5" i="10" s="1"/>
  <c r="N14" i="1" l="1"/>
  <c r="M14" i="1"/>
  <c r="I7" i="1"/>
  <c r="J7" i="1" s="1"/>
  <c r="I12" i="1"/>
  <c r="J12" i="1" s="1"/>
  <c r="I14" i="1"/>
  <c r="J14" i="1" s="1"/>
  <c r="D3" i="9" l="1"/>
  <c r="D5" i="9" s="1"/>
  <c r="D3" i="7" l="1"/>
  <c r="D5" i="7" s="1"/>
  <c r="D4" i="6" l="1"/>
  <c r="D3" i="6"/>
  <c r="N12" i="1" l="1"/>
  <c r="N8" i="1"/>
  <c r="N7" i="1"/>
  <c r="M12" i="1"/>
  <c r="M8" i="1"/>
  <c r="M7" i="1"/>
  <c r="B3" i="1"/>
  <c r="C8" i="5" l="1"/>
  <c r="C9" i="5" s="1"/>
  <c r="C23" i="3"/>
  <c r="G14" i="1" l="1"/>
  <c r="F22" i="1"/>
  <c r="G8" i="1"/>
  <c r="G12" i="1"/>
  <c r="G7" i="1"/>
  <c r="B13" i="2" l="1"/>
  <c r="I22" i="1" l="1"/>
  <c r="L22" i="1"/>
  <c r="B2" i="1" l="1"/>
  <c r="B5" i="1" s="1"/>
  <c r="D5" i="6"/>
  <c r="B4" i="1" l="1"/>
</calcChain>
</file>

<file path=xl/sharedStrings.xml><?xml version="1.0" encoding="utf-8"?>
<sst xmlns="http://schemas.openxmlformats.org/spreadsheetml/2006/main" count="3277" uniqueCount="697">
  <si>
    <t>Refrigerator</t>
  </si>
  <si>
    <t>Cot</t>
  </si>
  <si>
    <t>Sofa</t>
  </si>
  <si>
    <t>TV</t>
  </si>
  <si>
    <t>Misc</t>
  </si>
  <si>
    <t>Washing</t>
  </si>
  <si>
    <t xml:space="preserve">Microwave </t>
  </si>
  <si>
    <t xml:space="preserve">Grinder </t>
  </si>
  <si>
    <t xml:space="preserve">Blender </t>
  </si>
  <si>
    <t xml:space="preserve">Rice cooker </t>
  </si>
  <si>
    <t xml:space="preserve">Induction cooker </t>
  </si>
  <si>
    <t xml:space="preserve">Stove </t>
  </si>
  <si>
    <t xml:space="preserve">kettle </t>
  </si>
  <si>
    <t xml:space="preserve">dinner set </t>
  </si>
  <si>
    <t>Vaccum</t>
  </si>
  <si>
    <t>wardrobe</t>
  </si>
  <si>
    <t>tv Stand</t>
  </si>
  <si>
    <t>Pooja</t>
  </si>
  <si>
    <t>Dining table</t>
  </si>
  <si>
    <t>Kwality</t>
  </si>
  <si>
    <t>Stock Name</t>
  </si>
  <si>
    <t>Purchased Qty</t>
  </si>
  <si>
    <t>Investment</t>
  </si>
  <si>
    <t>FUNDS IN</t>
  </si>
  <si>
    <t>Market Price</t>
  </si>
  <si>
    <t>Cost price</t>
  </si>
  <si>
    <t>FUNDS TAKEN OUT</t>
  </si>
  <si>
    <t>Vaibhav</t>
  </si>
  <si>
    <t>Munnar expenses :</t>
  </si>
  <si>
    <t>rupees</t>
  </si>
  <si>
    <t>for</t>
  </si>
  <si>
    <t>petrol</t>
  </si>
  <si>
    <t>air</t>
  </si>
  <si>
    <t>ticket</t>
  </si>
  <si>
    <t>airtel</t>
  </si>
  <si>
    <t>mobile </t>
  </si>
  <si>
    <t>recharge</t>
  </si>
  <si>
    <t>driver</t>
  </si>
  <si>
    <t>permit</t>
  </si>
  <si>
    <t>breakfast</t>
  </si>
  <si>
    <t>clothing</t>
  </si>
  <si>
    <t>room</t>
  </si>
  <si>
    <t>advance</t>
  </si>
  <si>
    <t>lunch</t>
  </si>
  <si>
    <t>and</t>
  </si>
  <si>
    <t>dinner</t>
  </si>
  <si>
    <t>wine</t>
  </si>
  <si>
    <t>flower</t>
  </si>
  <si>
    <t>garden</t>
  </si>
  <si>
    <t>elephant</t>
  </si>
  <si>
    <t>ride</t>
  </si>
  <si>
    <t>speed</t>
  </si>
  <si>
    <t>boat</t>
  </si>
  <si>
    <t>pedal</t>
  </si>
  <si>
    <t>sweater</t>
  </si>
  <si>
    <t>kathakali</t>
  </si>
  <si>
    <t>hotel2</t>
  </si>
  <si>
    <t>hotel3</t>
  </si>
  <si>
    <t>Car</t>
  </si>
  <si>
    <t>EMI</t>
  </si>
  <si>
    <t>Viratham</t>
  </si>
  <si>
    <t>Nichayam</t>
  </si>
  <si>
    <t>Reception</t>
  </si>
  <si>
    <t>Wedding</t>
  </si>
  <si>
    <t>Nalangu</t>
  </si>
  <si>
    <t>Others</t>
  </si>
  <si>
    <t>Udaya Santhi</t>
  </si>
  <si>
    <t>Used</t>
  </si>
  <si>
    <t>Remaining</t>
  </si>
  <si>
    <t>Monthly Salary Credited</t>
  </si>
  <si>
    <t>Citibank EMI</t>
  </si>
  <si>
    <t>HDFC EMI</t>
  </si>
  <si>
    <t>House Rent</t>
  </si>
  <si>
    <t>Previous Month Closing balance</t>
  </si>
  <si>
    <t xml:space="preserve">tiffin </t>
  </si>
  <si>
    <t xml:space="preserve">vegetable </t>
  </si>
  <si>
    <t xml:space="preserve">utensils </t>
  </si>
  <si>
    <t xml:space="preserve"> junk </t>
  </si>
  <si>
    <t xml:space="preserve"> snacks </t>
  </si>
  <si>
    <t xml:space="preserve"> yoga </t>
  </si>
  <si>
    <t xml:space="preserve"> provision </t>
  </si>
  <si>
    <t xml:space="preserve"> petrol </t>
  </si>
  <si>
    <t xml:space="preserve"> chennai home </t>
  </si>
  <si>
    <t xml:space="preserve">dinner </t>
  </si>
  <si>
    <t xml:space="preserve"> slogan book </t>
  </si>
  <si>
    <t xml:space="preserve"> tiffin </t>
  </si>
  <si>
    <t xml:space="preserve"> vegetable </t>
  </si>
  <si>
    <t>Electricity</t>
  </si>
  <si>
    <t>Date</t>
  </si>
  <si>
    <t>November</t>
  </si>
  <si>
    <t>Saved Amount</t>
  </si>
  <si>
    <t>Particulars</t>
  </si>
  <si>
    <t>Amount</t>
  </si>
  <si>
    <t>TOTAL BALANCE</t>
  </si>
  <si>
    <t>Divya Mobile</t>
  </si>
  <si>
    <t>Accucheck</t>
  </si>
  <si>
    <t>Cash Withdrawn</t>
  </si>
  <si>
    <t>Excess cash</t>
  </si>
  <si>
    <t>Cash Earned on Investment</t>
  </si>
  <si>
    <t>Bike</t>
  </si>
  <si>
    <t>Webcam</t>
  </si>
  <si>
    <t>Provision</t>
  </si>
  <si>
    <t>Ganesh Mobile</t>
  </si>
  <si>
    <t>Train Ticket</t>
  </si>
  <si>
    <t>junk</t>
  </si>
  <si>
    <t>Maturity amount</t>
  </si>
  <si>
    <t>Market value</t>
  </si>
  <si>
    <t>TARGET</t>
  </si>
  <si>
    <t>CURRENT</t>
  </si>
  <si>
    <t>INVESTED</t>
  </si>
  <si>
    <t>PORTFOLIO % PROFIT/LOSS</t>
  </si>
  <si>
    <t>Target Price</t>
  </si>
  <si>
    <t>Recommended Price</t>
  </si>
  <si>
    <t>Recommended Date</t>
  </si>
  <si>
    <t>Distribution %</t>
  </si>
  <si>
    <t>Profit/Loss %</t>
  </si>
  <si>
    <t>% Increase from RP</t>
  </si>
  <si>
    <t>% Increase from CP</t>
  </si>
  <si>
    <t>Attachment</t>
  </si>
  <si>
    <t>Petrol</t>
  </si>
  <si>
    <t>Lunch</t>
  </si>
  <si>
    <t>Sweeper</t>
  </si>
  <si>
    <t>Home needs</t>
  </si>
  <si>
    <t>CASH</t>
  </si>
  <si>
    <t>Bangalore Trip</t>
  </si>
  <si>
    <t>Category</t>
  </si>
  <si>
    <t>INCOME</t>
  </si>
  <si>
    <t>WATER</t>
  </si>
  <si>
    <t>MILK</t>
  </si>
  <si>
    <t xml:space="preserve">FRUITS </t>
  </si>
  <si>
    <t>FRUITS</t>
  </si>
  <si>
    <t xml:space="preserve"> FRUITS</t>
  </si>
  <si>
    <t>OUTSIDE FOOD</t>
  </si>
  <si>
    <t>VEGETABLE</t>
  </si>
  <si>
    <t>EXTRAS</t>
  </si>
  <si>
    <t>CHENNAI EXPENSES</t>
  </si>
  <si>
    <t>TRAVEL</t>
  </si>
  <si>
    <t>YOGA</t>
  </si>
  <si>
    <t>PROVISION</t>
  </si>
  <si>
    <t>CASH ON HAND</t>
  </si>
  <si>
    <t>PETROL</t>
  </si>
  <si>
    <t>ELECTRICITY</t>
  </si>
  <si>
    <t>RENT</t>
  </si>
  <si>
    <t>(blank)</t>
  </si>
  <si>
    <t>Grand Total</t>
  </si>
  <si>
    <t>Sum of Amount</t>
  </si>
  <si>
    <t>KFC</t>
  </si>
  <si>
    <t>BOROSIL  JUG</t>
  </si>
  <si>
    <t>Ticket</t>
  </si>
  <si>
    <t>EXAM FEES</t>
  </si>
  <si>
    <t>Computer fix</t>
  </si>
  <si>
    <t>Pizza</t>
  </si>
  <si>
    <t>medicine</t>
  </si>
  <si>
    <t>MISC</t>
  </si>
  <si>
    <t>COMMUNICATION</t>
  </si>
  <si>
    <t>Broadband</t>
  </si>
  <si>
    <t xml:space="preserve">CASH </t>
  </si>
  <si>
    <t>CATEGORY</t>
  </si>
  <si>
    <t>Sweets</t>
  </si>
  <si>
    <t>God</t>
  </si>
  <si>
    <t>TV Cable</t>
  </si>
  <si>
    <t xml:space="preserve">Tiffin </t>
  </si>
  <si>
    <t>Gift</t>
  </si>
  <si>
    <t>ISKCON +</t>
  </si>
  <si>
    <t>MAID</t>
  </si>
  <si>
    <t>Snacks</t>
  </si>
  <si>
    <t>Movie</t>
  </si>
  <si>
    <t>Dress</t>
  </si>
  <si>
    <t>Hyderabad ticket</t>
  </si>
  <si>
    <t>Trimmer</t>
  </si>
  <si>
    <t>Chennai Home</t>
  </si>
  <si>
    <t>Coconut water</t>
  </si>
  <si>
    <t>Divya mobile</t>
  </si>
  <si>
    <t>TRANSPORT</t>
  </si>
  <si>
    <t>Bangalore</t>
  </si>
  <si>
    <t>Dinner</t>
  </si>
  <si>
    <t>Chennai</t>
  </si>
  <si>
    <t>Salon</t>
  </si>
  <si>
    <t>Srikar toy</t>
  </si>
  <si>
    <t>Hyderabad Hotel</t>
  </si>
  <si>
    <t>Blood test</t>
  </si>
  <si>
    <t>GRT</t>
  </si>
  <si>
    <t>A2B</t>
  </si>
  <si>
    <t>Lingaa Movie</t>
  </si>
  <si>
    <t>Printout, Tea,Pani puri</t>
  </si>
  <si>
    <t>Hyderabadi Briyani , Coconut</t>
  </si>
  <si>
    <t>3G Dongle</t>
  </si>
  <si>
    <t>Airtel Bangalore</t>
  </si>
  <si>
    <t>Bangalore Railway Taxi</t>
  </si>
  <si>
    <t>Train Snacks</t>
  </si>
  <si>
    <t>Hyderabs Taxi</t>
  </si>
  <si>
    <t>Hyderabs Auto</t>
  </si>
  <si>
    <t>College Snacks</t>
  </si>
  <si>
    <t>Tiffin</t>
  </si>
  <si>
    <t>Auto</t>
  </si>
  <si>
    <t>Lunch KFC</t>
  </si>
  <si>
    <t>Hotel</t>
  </si>
  <si>
    <t>Rail snacks</t>
  </si>
  <si>
    <t>Cab</t>
  </si>
  <si>
    <t>Hyderabad Briyani</t>
  </si>
  <si>
    <t>Temple</t>
  </si>
  <si>
    <t>Divya Dress</t>
  </si>
  <si>
    <t>Bang to Chennai</t>
  </si>
  <si>
    <t>Zeelani kid</t>
  </si>
  <si>
    <t>GAS</t>
  </si>
  <si>
    <t>Gas</t>
  </si>
  <si>
    <t>Bangalore to Chennai</t>
  </si>
  <si>
    <t>Drawing Stencil</t>
  </si>
  <si>
    <t>Milk</t>
  </si>
  <si>
    <t>Fun World</t>
  </si>
  <si>
    <t>Baskin Robbins</t>
  </si>
  <si>
    <t>Fruits</t>
  </si>
  <si>
    <t>Srikar Dress</t>
  </si>
  <si>
    <t>December</t>
  </si>
  <si>
    <t>Row Labels</t>
  </si>
  <si>
    <t>Vegetable</t>
  </si>
  <si>
    <t>Maid</t>
  </si>
  <si>
    <t>Fasoos</t>
  </si>
  <si>
    <t>Kashmir Luggage</t>
  </si>
  <si>
    <t>Airtel DTH</t>
  </si>
  <si>
    <t>Home</t>
  </si>
  <si>
    <t>Ganesh Phone</t>
  </si>
  <si>
    <t>Divya Fees</t>
  </si>
  <si>
    <t>Divya Books</t>
  </si>
  <si>
    <t>Biryani</t>
  </si>
  <si>
    <t>Vegetables</t>
  </si>
  <si>
    <t>Breakfast</t>
  </si>
  <si>
    <t>Samya dress</t>
  </si>
  <si>
    <t>TRAFFIC</t>
  </si>
  <si>
    <t>Divya dress</t>
  </si>
  <si>
    <t>TRASNSPORT</t>
  </si>
  <si>
    <t>Chennai - Bangalore</t>
  </si>
  <si>
    <t>Airtel Broadband</t>
  </si>
  <si>
    <t>Pen Drive + Sweet</t>
  </si>
  <si>
    <t>Divya Expenses</t>
  </si>
  <si>
    <t>Bangalore - Chennai</t>
  </si>
  <si>
    <t>Idea Cellular</t>
  </si>
  <si>
    <t>Chithappa</t>
  </si>
  <si>
    <t>Gayathri</t>
  </si>
  <si>
    <t>Divya Phone</t>
  </si>
  <si>
    <t>Ticket Cancellation</t>
  </si>
  <si>
    <t>Briyani</t>
  </si>
  <si>
    <t>maid</t>
  </si>
  <si>
    <t>Tirunelveli - Chennai</t>
  </si>
  <si>
    <t>Tirunelveli Trip</t>
  </si>
  <si>
    <t>Sonata</t>
  </si>
  <si>
    <t>Camera Charger</t>
  </si>
  <si>
    <t>Cinema</t>
  </si>
  <si>
    <t>Water</t>
  </si>
  <si>
    <t>Buffet</t>
  </si>
  <si>
    <t>Mouse Dongle</t>
  </si>
  <si>
    <t>Ghee</t>
  </si>
  <si>
    <t>Temple Dinner</t>
  </si>
  <si>
    <t>Bangle</t>
  </si>
  <si>
    <t>Laundry</t>
  </si>
  <si>
    <t>DTH</t>
  </si>
  <si>
    <t xml:space="preserve">GMAT </t>
  </si>
  <si>
    <t>Panipuri</t>
  </si>
  <si>
    <t>Bangalore Cab</t>
  </si>
  <si>
    <t>Chennai Cab</t>
  </si>
  <si>
    <t>Latha super stores</t>
  </si>
  <si>
    <t>Divya Checkup</t>
  </si>
  <si>
    <t>Chennai TO Bangalore</t>
  </si>
  <si>
    <t>Magazine</t>
  </si>
  <si>
    <t>Cake</t>
  </si>
  <si>
    <t>Bangalore Broadband</t>
  </si>
  <si>
    <t>Chennai Broadband</t>
  </si>
  <si>
    <t>Gabriel India</t>
  </si>
  <si>
    <t>Deepak Fertilizer</t>
  </si>
  <si>
    <t>DCB Bank</t>
  </si>
  <si>
    <t>Barbeqee</t>
  </si>
  <si>
    <t>TIRUNELVELI Ticket</t>
  </si>
  <si>
    <t>RS Software</t>
  </si>
  <si>
    <t>TIRUCHI ticket</t>
  </si>
  <si>
    <t>Nombu</t>
  </si>
  <si>
    <t>Divya Parent CHE to BAN</t>
  </si>
  <si>
    <t>Divya Parent BAN to CHE</t>
  </si>
  <si>
    <t>Stock</t>
  </si>
  <si>
    <t>Appa Tooth ache</t>
  </si>
  <si>
    <t>Doctor</t>
  </si>
  <si>
    <t xml:space="preserve">Mother piles </t>
  </si>
  <si>
    <t>Bangalore DTH</t>
  </si>
  <si>
    <t>Restaurant</t>
  </si>
  <si>
    <t>Chennai to bangalore</t>
  </si>
  <si>
    <t>Divya  dress + Snacks</t>
  </si>
  <si>
    <t xml:space="preserve">Snacks + Dress </t>
  </si>
  <si>
    <t>Bike Repair</t>
  </si>
  <si>
    <t>Chennai cab</t>
  </si>
  <si>
    <t>Divya stock</t>
  </si>
  <si>
    <t>Ganesh</t>
  </si>
  <si>
    <t>Zensar Technologies</t>
  </si>
  <si>
    <t>Tiruchi to Chennai</t>
  </si>
  <si>
    <t>Divya Parents Ban to Che</t>
  </si>
  <si>
    <t>Interest Capitalized</t>
  </si>
  <si>
    <t>Cordless + Ear Phone</t>
  </si>
  <si>
    <t>FF7 + Snacks</t>
  </si>
  <si>
    <t>Soho st</t>
  </si>
  <si>
    <t>Ganesh Petrol</t>
  </si>
  <si>
    <t>Uncle cash</t>
  </si>
  <si>
    <t>Chennai expenses</t>
  </si>
  <si>
    <t>Divya Saree</t>
  </si>
  <si>
    <t>Chennai to Bangalore</t>
  </si>
  <si>
    <t>Bangalore Taxi</t>
  </si>
  <si>
    <t>Chennai Taxi</t>
  </si>
  <si>
    <t>Divya Hospital</t>
  </si>
  <si>
    <t>Madhavaram Thiruvizha</t>
  </si>
  <si>
    <t>Chokidhani</t>
  </si>
  <si>
    <t>Chennai snacks</t>
  </si>
  <si>
    <t>Bangalore cab</t>
  </si>
  <si>
    <t>VEGETABLES</t>
  </si>
  <si>
    <t>Uncle E Bill</t>
  </si>
  <si>
    <t>Uncle Train Ticket</t>
  </si>
  <si>
    <t>Uncle Saree</t>
  </si>
  <si>
    <t>Jigsaw</t>
  </si>
  <si>
    <t>Pani puri, Gobi</t>
  </si>
  <si>
    <t>OKK Cinema</t>
  </si>
  <si>
    <t>Snacks &amp; Dinner</t>
  </si>
  <si>
    <t>OKK snacks</t>
  </si>
  <si>
    <t>SUBWAY</t>
  </si>
  <si>
    <t>Medicine</t>
  </si>
  <si>
    <t>Icecream</t>
  </si>
  <si>
    <t>Bangalore  to Chennai</t>
  </si>
  <si>
    <t>Cylinder</t>
  </si>
  <si>
    <t>Inverter</t>
  </si>
  <si>
    <t>Woodies</t>
  </si>
  <si>
    <t xml:space="preserve">Dress  </t>
  </si>
  <si>
    <t>Divya checkup</t>
  </si>
  <si>
    <t>Bangalore and Chennai cab</t>
  </si>
  <si>
    <t>Stocks</t>
  </si>
  <si>
    <t>Seemantham</t>
  </si>
  <si>
    <t>Insurance</t>
  </si>
  <si>
    <t>Uttama Villian</t>
  </si>
  <si>
    <t>Poweryourtrade</t>
  </si>
  <si>
    <t>Bangalore Airtel</t>
  </si>
  <si>
    <t>Chennai Airtel</t>
  </si>
  <si>
    <t>Birthday treat</t>
  </si>
  <si>
    <t>Akshaya Triti</t>
  </si>
  <si>
    <t>Seemantham Gift</t>
  </si>
  <si>
    <t>Shreekar and modem</t>
  </si>
  <si>
    <t>Mother treatment</t>
  </si>
  <si>
    <t>Teddy bear</t>
  </si>
  <si>
    <t>Ganesh daily food</t>
  </si>
  <si>
    <t>baby gift</t>
  </si>
  <si>
    <t>AISWARYA RES</t>
  </si>
  <si>
    <t>Chennai Landline</t>
  </si>
  <si>
    <t>Bangalore Landline</t>
  </si>
  <si>
    <t>LISTER</t>
  </si>
  <si>
    <t>Monthly Expenses</t>
  </si>
  <si>
    <t>LED TV STAND</t>
  </si>
  <si>
    <t>DIVYA PREGNANCY</t>
  </si>
  <si>
    <t>Divya Pregnancy</t>
  </si>
  <si>
    <t>DIVYA HOSPITAL Expenses</t>
  </si>
  <si>
    <t>BHOOSHANJI</t>
  </si>
  <si>
    <t>AMMA's Mobile</t>
  </si>
  <si>
    <t>CADILLAC</t>
  </si>
  <si>
    <t>Ganesh Expenses</t>
  </si>
  <si>
    <t>DIVYA Phone</t>
  </si>
  <si>
    <t>Electricity Bill</t>
  </si>
  <si>
    <t>Airtel</t>
  </si>
  <si>
    <t>DIVYA Belly Belt</t>
  </si>
  <si>
    <t>Ankith Rubber Sheet</t>
  </si>
  <si>
    <t>Donation</t>
  </si>
  <si>
    <t>HDFC LIFE Insurance</t>
  </si>
  <si>
    <t>Water level indicator</t>
  </si>
  <si>
    <t>Courier</t>
  </si>
  <si>
    <t>Ganesh Wallet</t>
  </si>
  <si>
    <t>Outside Food</t>
  </si>
  <si>
    <t>Divya Birthday Gift</t>
  </si>
  <si>
    <t>Punyajanam</t>
  </si>
  <si>
    <t>Camlin Fine Sciences</t>
  </si>
  <si>
    <t>BigBasket</t>
  </si>
  <si>
    <t>Bigbasket</t>
  </si>
  <si>
    <t>BIKE Tyre</t>
  </si>
  <si>
    <t>Insurance Deduction</t>
  </si>
  <si>
    <t>Passport Renewal</t>
  </si>
  <si>
    <t>Chennai to Bang</t>
  </si>
  <si>
    <t>Bangalore + Chennai auto</t>
  </si>
  <si>
    <t>Saloon</t>
  </si>
  <si>
    <t>Revenue Officer</t>
  </si>
  <si>
    <t>Amazon Baby feed</t>
  </si>
  <si>
    <t>BESCOMO</t>
  </si>
  <si>
    <t>Mom's Marriage Gift</t>
  </si>
  <si>
    <t xml:space="preserve">MEDPLUS </t>
  </si>
  <si>
    <t>LAND</t>
  </si>
  <si>
    <t>STOCK DIVIDEND</t>
  </si>
  <si>
    <t>Divya Gift</t>
  </si>
  <si>
    <t>Headset</t>
  </si>
  <si>
    <t>Ankith Dress</t>
  </si>
  <si>
    <t>Amma Mobile</t>
  </si>
  <si>
    <t>Ganesh Divya Anniversary</t>
  </si>
  <si>
    <t>Airtel Bangalore DTH</t>
  </si>
  <si>
    <t>BigBasket Grocery</t>
  </si>
  <si>
    <t>MKP Outlet</t>
  </si>
  <si>
    <t>2012-2013 Tax Demand</t>
  </si>
  <si>
    <t>Torrent Pharma</t>
  </si>
  <si>
    <t>AllCargo Logistics</t>
  </si>
  <si>
    <t>Santhosh Kid</t>
  </si>
  <si>
    <t>Bangalore Home</t>
  </si>
  <si>
    <t>Citibank Loan</t>
  </si>
  <si>
    <t>Chennai Mosquito Net</t>
  </si>
  <si>
    <t>MEDPLUS</t>
  </si>
  <si>
    <t>SIVANMALAI</t>
  </si>
  <si>
    <t>BMS</t>
  </si>
  <si>
    <t>ANKITH</t>
  </si>
  <si>
    <t>AK PLAZA</t>
  </si>
  <si>
    <t>LATHA SUPERMARKET</t>
  </si>
  <si>
    <t>LITTLE ONE</t>
  </si>
  <si>
    <t>KARUNA Photos</t>
  </si>
  <si>
    <t>PIND</t>
  </si>
  <si>
    <t>Mobile Accessories</t>
  </si>
  <si>
    <t>Ganesh 3G</t>
  </si>
  <si>
    <t>Vaccination</t>
  </si>
  <si>
    <t>Oven Fresh</t>
  </si>
  <si>
    <t>Shreekar Shoes</t>
  </si>
  <si>
    <t>Aircel Mobile</t>
  </si>
  <si>
    <t>Divya Laptop Battery</t>
  </si>
  <si>
    <t>Hard Disk Enclosure</t>
  </si>
  <si>
    <t>Astrology</t>
  </si>
  <si>
    <t>Taxi</t>
  </si>
  <si>
    <t>BESCOM</t>
  </si>
  <si>
    <t>RD</t>
  </si>
  <si>
    <t>Divya Pizza</t>
  </si>
  <si>
    <t>Ganesh Pizza</t>
  </si>
  <si>
    <t>Ganesh Lunch</t>
  </si>
  <si>
    <t>Home Needs</t>
  </si>
  <si>
    <t>OLA Money</t>
  </si>
  <si>
    <t>Diwali Purchase</t>
  </si>
  <si>
    <t>Divya &amp; Ganesh Mobile</t>
  </si>
  <si>
    <t>Diwali FabIndia</t>
  </si>
  <si>
    <t>ShirMithai</t>
  </si>
  <si>
    <t>Diwali Denim Linen</t>
  </si>
  <si>
    <t>DIWALI Chennai Silks</t>
  </si>
  <si>
    <t>Lactonic</t>
  </si>
  <si>
    <t>Yatra Refund</t>
  </si>
  <si>
    <t>Divya Angel Broking</t>
  </si>
  <si>
    <t>Father in law</t>
  </si>
  <si>
    <t>Poweryourmoney</t>
  </si>
  <si>
    <t>Month</t>
  </si>
  <si>
    <t>April</t>
  </si>
  <si>
    <t>Purpose</t>
  </si>
  <si>
    <t>June</t>
  </si>
  <si>
    <t>October</t>
  </si>
  <si>
    <t>Diwali</t>
  </si>
  <si>
    <t>May</t>
  </si>
  <si>
    <t>60th Marriage</t>
  </si>
  <si>
    <t>Car upfront payment</t>
  </si>
  <si>
    <t>MBA upfront payment</t>
  </si>
  <si>
    <t>Ankith Aandinarvu</t>
  </si>
  <si>
    <t>Expected Expenses</t>
  </si>
  <si>
    <t>Actual Expenses</t>
  </si>
  <si>
    <t>Total</t>
  </si>
  <si>
    <t>Essential Expenses</t>
  </si>
  <si>
    <t>Monthly expenses</t>
  </si>
  <si>
    <t>Diwali Expenses</t>
  </si>
  <si>
    <t>Diwali Seenu Mama</t>
  </si>
  <si>
    <t>Diwali Raju &amp; Ramu Mama</t>
  </si>
  <si>
    <t>IBACO</t>
  </si>
  <si>
    <t>Diwali DENIM AND LINEN</t>
  </si>
  <si>
    <t>Diwali Pulav</t>
  </si>
  <si>
    <t>Medplus</t>
  </si>
  <si>
    <t>Reliance Fresh</t>
  </si>
  <si>
    <t>IN LAW TRAVEL</t>
  </si>
  <si>
    <t>Monthly Deposit</t>
  </si>
  <si>
    <t>HOME NEEDS</t>
  </si>
  <si>
    <t>MOM and ME</t>
  </si>
  <si>
    <t>Chennai To Bangalore</t>
  </si>
  <si>
    <t>Amma Slippers</t>
  </si>
  <si>
    <t>Appa Track Pant</t>
  </si>
  <si>
    <t xml:space="preserve">Soap </t>
  </si>
  <si>
    <t>GANESH EXPENSES</t>
  </si>
  <si>
    <t>Room Heater</t>
  </si>
  <si>
    <t>Fridge and Washing Machine</t>
  </si>
  <si>
    <t>Hyderabad Handi Briyani</t>
  </si>
  <si>
    <t>Extension Chord</t>
  </si>
  <si>
    <t>SLR Spirits</t>
  </si>
  <si>
    <t>Sonata Dividend</t>
  </si>
  <si>
    <t>Fridge Washing machine Accessories</t>
  </si>
  <si>
    <t>Pillow</t>
  </si>
  <si>
    <t>MAMA MAMI Karthikai</t>
  </si>
  <si>
    <t>Hajmola</t>
  </si>
  <si>
    <t>CASH from MAMA</t>
  </si>
  <si>
    <t>Big Bazaar Kitchen Accessories</t>
  </si>
  <si>
    <t>Divya Bike</t>
  </si>
  <si>
    <t>Ankith Doctor</t>
  </si>
  <si>
    <t>Ankith Medicine</t>
  </si>
  <si>
    <t>Stamp paper</t>
  </si>
  <si>
    <t>Helmet</t>
  </si>
  <si>
    <t>MAMA Recharge</t>
  </si>
  <si>
    <t>Dosa</t>
  </si>
  <si>
    <t>Garnier</t>
  </si>
  <si>
    <t>Vada</t>
  </si>
  <si>
    <t>Battery</t>
  </si>
  <si>
    <t>Seenu Mama</t>
  </si>
  <si>
    <t>Ganesh Bike Service</t>
  </si>
  <si>
    <t>Vegetable,Fruit</t>
  </si>
  <si>
    <t>Bakery and Pani Puri</t>
  </si>
  <si>
    <t>Doctor and Medicine</t>
  </si>
  <si>
    <t>Divya Petrol</t>
  </si>
  <si>
    <t>LAUNDRY</t>
  </si>
  <si>
    <t>Big Basket</t>
  </si>
  <si>
    <t>TACO</t>
  </si>
  <si>
    <t>AIRPORT Taxi Refund</t>
  </si>
  <si>
    <t>Dominos pizza</t>
  </si>
  <si>
    <t>Recurring Deposit</t>
  </si>
  <si>
    <t>MEDICINE</t>
  </si>
  <si>
    <t>Bisleri</t>
  </si>
  <si>
    <t>snacks</t>
  </si>
  <si>
    <t>Zipper</t>
  </si>
  <si>
    <t>Appa Spectacle</t>
  </si>
  <si>
    <t>Gayathri Vessels, File</t>
  </si>
  <si>
    <t>Rubber sheet</t>
  </si>
  <si>
    <t>RITHWIK Birthday</t>
  </si>
  <si>
    <t>appa</t>
  </si>
  <si>
    <t>RITHWIK Taxi</t>
  </si>
  <si>
    <t>Falooda</t>
  </si>
  <si>
    <t>amma</t>
  </si>
  <si>
    <t>RITHWIK AUTO</t>
  </si>
  <si>
    <t>Madiwala Vegetable</t>
  </si>
  <si>
    <t>Haircut</t>
  </si>
  <si>
    <t>Raju Mama Eye Operation</t>
  </si>
  <si>
    <t>Amma Account Debit Fee</t>
  </si>
  <si>
    <t>Dustbin</t>
  </si>
  <si>
    <t>Indonesia Trip</t>
  </si>
  <si>
    <t>August</t>
  </si>
  <si>
    <t>March</t>
  </si>
  <si>
    <t>Diaper</t>
  </si>
  <si>
    <t>Mothers Horlicks</t>
  </si>
  <si>
    <t>SHAGUN</t>
  </si>
  <si>
    <t>Curd</t>
  </si>
  <si>
    <t>Spinach</t>
  </si>
  <si>
    <t>2015,Nov</t>
  </si>
  <si>
    <t>2016,Mar</t>
  </si>
  <si>
    <t>Citi</t>
  </si>
  <si>
    <t>To Whom</t>
  </si>
  <si>
    <t>DIVYA Petrol</t>
  </si>
  <si>
    <t>Jelebi</t>
  </si>
  <si>
    <t>Cooker</t>
  </si>
  <si>
    <t>Gas New Connection</t>
  </si>
  <si>
    <t>DEBT</t>
  </si>
  <si>
    <t>Saroja Expenses</t>
  </si>
  <si>
    <t>2015,Dec</t>
  </si>
  <si>
    <t>2016,Jan</t>
  </si>
  <si>
    <t>2016,Feb</t>
  </si>
  <si>
    <t>Raju Mama</t>
  </si>
  <si>
    <t>2016,Apr</t>
  </si>
  <si>
    <t>2016,May</t>
  </si>
  <si>
    <t>2016,June</t>
  </si>
  <si>
    <t>2016,July</t>
  </si>
  <si>
    <t>2016,Aug</t>
  </si>
  <si>
    <t>2016,Sep</t>
  </si>
  <si>
    <t>HDFC Home</t>
  </si>
  <si>
    <t>HDFC Renovation</t>
  </si>
  <si>
    <t>Snacks,Bun,Curd</t>
  </si>
  <si>
    <t>Lemon</t>
  </si>
  <si>
    <t>Bleaching Powder</t>
  </si>
  <si>
    <t>CLIP, STICHING,POUCH</t>
  </si>
  <si>
    <t>Appa Jacket</t>
  </si>
  <si>
    <t>WINE,FOOD</t>
  </si>
  <si>
    <t>SNACKS</t>
  </si>
  <si>
    <t>Loan Advance</t>
  </si>
  <si>
    <t>EXPECTED</t>
  </si>
  <si>
    <t>ACTUAL</t>
  </si>
  <si>
    <t>DIFF</t>
  </si>
  <si>
    <t xml:space="preserve">AMAZON </t>
  </si>
  <si>
    <t>MAMA BSNL Bill</t>
  </si>
  <si>
    <t>Battery Recharger,Tub</t>
  </si>
  <si>
    <t>Tooth Medicine</t>
  </si>
  <si>
    <t>Plastic Stool</t>
  </si>
  <si>
    <t>Rechargeable Battery</t>
  </si>
  <si>
    <t>Chips , Bread</t>
  </si>
  <si>
    <t>Mango</t>
  </si>
  <si>
    <t>VIM Bar</t>
  </si>
  <si>
    <t>Lamination</t>
  </si>
  <si>
    <t>Milk Powder</t>
  </si>
  <si>
    <t>Aapam powder</t>
  </si>
  <si>
    <t>Cooking Butter</t>
  </si>
  <si>
    <t>Chilli Powder</t>
  </si>
  <si>
    <t>Chandrasekaran Mobile</t>
  </si>
  <si>
    <t>Raju mama eye operation</t>
  </si>
  <si>
    <t>FABINDIA</t>
  </si>
  <si>
    <t>ROCKSTONE</t>
  </si>
  <si>
    <t>ADYAR ANAND BHAVAN</t>
  </si>
  <si>
    <t>HOME CURRENT WIRE</t>
  </si>
  <si>
    <t>DRESS</t>
  </si>
  <si>
    <t>SAMYA BIRTHDAY</t>
  </si>
  <si>
    <t>MAMA CASH</t>
  </si>
  <si>
    <t>MAMA SEERU</t>
  </si>
  <si>
    <t>APPA CASH</t>
  </si>
  <si>
    <t>BANANA</t>
  </si>
  <si>
    <t>SAVINGS KIT</t>
  </si>
  <si>
    <t>Bread</t>
  </si>
  <si>
    <t>Corn Flour</t>
  </si>
  <si>
    <t>Advance</t>
  </si>
  <si>
    <t>Vessels</t>
  </si>
  <si>
    <t>OFFICE</t>
  </si>
  <si>
    <t>Visa</t>
  </si>
  <si>
    <t>ATHIMBAER SEERU</t>
  </si>
  <si>
    <t>Pampers</t>
  </si>
  <si>
    <t>OvenFresh</t>
  </si>
  <si>
    <t>KHADIMS</t>
  </si>
  <si>
    <t>DIVYA DRESS</t>
  </si>
  <si>
    <t>GANESH TEMPLE EXPENSES</t>
  </si>
  <si>
    <t>TEMPLE EXPENSES</t>
  </si>
  <si>
    <t>AMMA MOBILE</t>
  </si>
  <si>
    <t>SREEKAR BEAN BAG</t>
  </si>
  <si>
    <t>DIVYA PETROL</t>
  </si>
  <si>
    <t>GANESH PETROL</t>
  </si>
  <si>
    <t>PHOTO</t>
  </si>
  <si>
    <t>COURIER</t>
  </si>
  <si>
    <t>STATIONARY</t>
  </si>
  <si>
    <t>Barbeque Nation</t>
  </si>
  <si>
    <t>MAMA Ticket</t>
  </si>
  <si>
    <t>Apple</t>
  </si>
  <si>
    <t>Shagun</t>
  </si>
  <si>
    <t>DIVYA MBA Registration</t>
  </si>
  <si>
    <t>Raju mama ticket</t>
  </si>
  <si>
    <t>GOD</t>
  </si>
  <si>
    <t>Skype Refund</t>
  </si>
  <si>
    <t>Divya Race</t>
  </si>
  <si>
    <t>Indonesia Perdiem</t>
  </si>
  <si>
    <t>Daily Expenses to Mama</t>
  </si>
  <si>
    <t>Daily Expenses to Divya</t>
  </si>
  <si>
    <t>Subz</t>
  </si>
  <si>
    <t>Cash from mama</t>
  </si>
  <si>
    <t>Divya Daily Expenses</t>
  </si>
  <si>
    <t>Gillete Razor</t>
  </si>
  <si>
    <t>Aandinarvu Advance</t>
  </si>
  <si>
    <t>Taxi Refund</t>
  </si>
  <si>
    <t>Mama Mobil</t>
  </si>
  <si>
    <t>Diapers</t>
  </si>
  <si>
    <t>Ibaco</t>
  </si>
  <si>
    <t>Barbeque</t>
  </si>
  <si>
    <t>ganesh expenses</t>
  </si>
  <si>
    <t>Tanzania Perdiem</t>
  </si>
  <si>
    <t>BroInLaw Refund</t>
  </si>
  <si>
    <t>Ankith Expenses</t>
  </si>
  <si>
    <t>Ganesh Auto</t>
  </si>
  <si>
    <t>Walker</t>
  </si>
  <si>
    <t>Saravana scans</t>
  </si>
  <si>
    <t>Divya Saravana bhavan</t>
  </si>
  <si>
    <t>KaKaPo Movie</t>
  </si>
  <si>
    <t>Ganesh Briyani</t>
  </si>
  <si>
    <t>Bike Stickering</t>
  </si>
  <si>
    <t>Ganesh Food Expenses</t>
  </si>
  <si>
    <t>Shreekar Birthday</t>
  </si>
  <si>
    <t>Divya Fees Interest</t>
  </si>
  <si>
    <t>HDFC Insurance Credit</t>
  </si>
  <si>
    <t>Mama Birthday Money</t>
  </si>
  <si>
    <t>Divya</t>
  </si>
  <si>
    <t>Divya Lunch</t>
  </si>
  <si>
    <t>Divya Rajputra</t>
  </si>
  <si>
    <t>Divya Oven Fresh</t>
  </si>
  <si>
    <t>NAIDU HALL</t>
  </si>
  <si>
    <t>Divya KFC</t>
  </si>
  <si>
    <t>Divya Lifestyle</t>
  </si>
  <si>
    <t>Interest</t>
  </si>
  <si>
    <t>Ganesh Birthday</t>
  </si>
  <si>
    <t>DIVYA EDUCATION ADVANCE</t>
  </si>
  <si>
    <t>monthly expenses</t>
  </si>
  <si>
    <t>Divya Cinema</t>
  </si>
  <si>
    <t>Hot Chapathi</t>
  </si>
  <si>
    <t>Divya Adyar Bakery</t>
  </si>
  <si>
    <t>Cinema - Jungle Book</t>
  </si>
  <si>
    <t>Menaka Cards</t>
  </si>
  <si>
    <t>Dindigul Briyani</t>
  </si>
  <si>
    <t>MAT</t>
  </si>
  <si>
    <t>BABA</t>
  </si>
  <si>
    <t>Hot Breads</t>
  </si>
  <si>
    <t>Divya SBI</t>
  </si>
  <si>
    <t>Property Tax</t>
  </si>
  <si>
    <t>Perfume Deo</t>
  </si>
  <si>
    <t>Divya food</t>
  </si>
  <si>
    <t>To Airport</t>
  </si>
  <si>
    <t>Barista Coffee</t>
  </si>
  <si>
    <t>Eagle Pizza</t>
  </si>
  <si>
    <t>Little One</t>
  </si>
  <si>
    <t>Apollo Pharmacy</t>
  </si>
  <si>
    <t>Divya Accessories</t>
  </si>
  <si>
    <t>From Airport</t>
  </si>
  <si>
    <t>Chennai expneses</t>
  </si>
  <si>
    <t>Shagun Sweets</t>
  </si>
  <si>
    <t>Golden Harvest</t>
  </si>
  <si>
    <t>Mineral Water</t>
  </si>
  <si>
    <t>Bakery</t>
  </si>
  <si>
    <t>Cosmetics</t>
  </si>
  <si>
    <t>Apple Fruit</t>
  </si>
  <si>
    <t>Marriage</t>
  </si>
  <si>
    <t>Electricals</t>
  </si>
  <si>
    <t>Broomstick</t>
  </si>
  <si>
    <t>Courier,Fevikwik</t>
  </si>
  <si>
    <t>Chitappa</t>
  </si>
  <si>
    <t>GIRIAS EXPLORIUM</t>
  </si>
  <si>
    <t>GIRIAS FOOD</t>
  </si>
  <si>
    <t>GIRIAS TOY</t>
  </si>
  <si>
    <t>MADURAI IDLY</t>
  </si>
  <si>
    <t>PAAN ITEMS</t>
  </si>
  <si>
    <t>Shagun Dinner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</si>
</sst>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3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</fills>
  <borders count="9">
    <border>
      <left/>
      <right/>
      <top/>
      <bottom/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30">
    <xf numFmtId="0" fontId="0" fillId="0" borderId="0" xfId="0"/>
    <xf numFmtId="3" fontId="0" fillId="0" borderId="0" xfId="0" applyNumberFormat="1"/>
    <xf numFmtId="0" fontId="0" fillId="0" borderId="0" xfId="0" applyNumberFormat="1"/>
    <xf numFmtId="2" fontId="0" fillId="0" borderId="0" xfId="0" applyNumberFormat="1"/>
    <xf numFmtId="0" fontId="0" fillId="2" borderId="0" xfId="0" applyFill="1"/>
    <xf numFmtId="0" fontId="0" fillId="0" borderId="1" xfId="0" applyBorder="1"/>
    <xf numFmtId="0" fontId="0" fillId="0" borderId="0" xfId="0" applyBorder="1"/>
    <xf numFmtId="0" fontId="0" fillId="0" borderId="2" xfId="0" applyNumberFormat="1" applyBorder="1"/>
    <xf numFmtId="0" fontId="0" fillId="0" borderId="3" xfId="0" applyBorder="1"/>
    <xf numFmtId="0" fontId="0" fillId="0" borderId="4" xfId="0" applyBorder="1"/>
    <xf numFmtId="0" fontId="0" fillId="0" borderId="5" xfId="0" applyNumberFormat="1" applyBorder="1"/>
    <xf numFmtId="0" fontId="0" fillId="0" borderId="0" xfId="0" applyNumberFormat="1" applyBorder="1"/>
    <xf numFmtId="0" fontId="2" fillId="3" borderId="0" xfId="0" applyFont="1" applyFill="1"/>
    <xf numFmtId="0" fontId="2" fillId="4" borderId="0" xfId="0" applyFont="1" applyFill="1"/>
    <xf numFmtId="0" fontId="0" fillId="0" borderId="0" xfId="0" applyAlignment="1">
      <alignment textRotation="45"/>
    </xf>
    <xf numFmtId="15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0" fontId="2" fillId="0" borderId="0" xfId="0" applyFont="1"/>
    <xf numFmtId="2" fontId="2" fillId="3" borderId="0" xfId="0" applyNumberFormat="1" applyFont="1" applyFill="1"/>
    <xf numFmtId="0" fontId="0" fillId="0" borderId="1" xfId="0" applyNumberFormat="1" applyBorder="1"/>
    <xf numFmtId="0" fontId="0" fillId="0" borderId="0" xfId="0"/>
    <xf numFmtId="0" fontId="2" fillId="2" borderId="6" xfId="0" applyFont="1" applyFill="1" applyBorder="1" applyAlignment="1">
      <alignment horizontal="center"/>
    </xf>
    <xf numFmtId="0" fontId="2" fillId="0" borderId="7" xfId="0" applyFont="1" applyBorder="1" applyAlignment="1">
      <alignment horizontal="center"/>
    </xf>
    <xf numFmtId="0" fontId="2" fillId="0" borderId="8" xfId="0" applyFont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2" fillId="0" borderId="0" xfId="0" applyFont="1" applyBorder="1" applyAlignment="1">
      <alignment horizontal="center"/>
    </xf>
    <xf numFmtId="0" fontId="0" fillId="0" borderId="2" xfId="0" applyBorder="1" applyAlignment="1">
      <alignment horizontal="center"/>
    </xf>
    <xf numFmtId="0" fontId="1" fillId="0" borderId="0" xfId="0" applyFont="1" applyAlignment="1">
      <alignment horizontal="center"/>
    </xf>
    <xf numFmtId="17" fontId="1" fillId="0" borderId="0" xfId="0" applyNumberFormat="1" applyFont="1" applyAlignment="1">
      <alignment horizontal="center"/>
    </xf>
  </cellXfs>
  <cellStyles count="1">
    <cellStyle name="Normal" xfId="0" builtinId="0"/>
  </cellStyles>
  <dxfs count="18"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numFmt numFmtId="0" formatCode="General"/>
    </dxf>
    <dxf>
      <border diagonalUp="0" diagonalDown="0">
        <left style="thin">
          <color auto="1"/>
        </left>
        <right/>
        <top/>
        <bottom/>
        <vertical/>
        <horizontal/>
      </border>
    </dxf>
    <dxf>
      <numFmt numFmtId="0" formatCode="General"/>
    </dxf>
    <dxf>
      <numFmt numFmtId="0" formatCode="General"/>
    </dxf>
    <dxf>
      <numFmt numFmtId="0" formatCode="General"/>
      <border diagonalUp="0" diagonalDown="0">
        <left style="thin">
          <color auto="1"/>
        </left>
        <right/>
        <top/>
        <bottom/>
        <vertical/>
        <horizontal/>
      </border>
    </dxf>
    <dxf>
      <numFmt numFmtId="0" formatCode="General"/>
      <border diagonalUp="0" diagonalDown="0">
        <left/>
        <right style="thin">
          <color auto="1"/>
        </right>
        <top/>
        <bottom/>
        <vertical/>
        <horizontal/>
      </border>
    </dxf>
    <dxf>
      <numFmt numFmtId="0" formatCode="General"/>
    </dxf>
    <dxf>
      <numFmt numFmtId="0" formatCode="General"/>
      <border diagonalUp="0" diagonalDown="0">
        <left style="thin">
          <color auto="1"/>
        </left>
        <right/>
        <top/>
        <bottom/>
        <vertical/>
        <horizontal/>
      </border>
    </dxf>
    <dxf>
      <alignment horizontal="center" vertical="bottom" textRotation="0" wrapText="0" relativeIndent="0" justifyLastLine="0" shrinkToFit="0" readingOrder="0"/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pivotCacheDefinition" Target="pivotCache/pivotCacheDefinition1.xml"/><Relationship Id="rId39" Type="http://schemas.openxmlformats.org/officeDocument/2006/relationships/pivotCacheDefinition" Target="pivotCache/pivotCacheDefinition14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34" Type="http://schemas.openxmlformats.org/officeDocument/2006/relationships/pivotCacheDefinition" Target="pivotCache/pivotCacheDefinition9.xml"/><Relationship Id="rId42" Type="http://schemas.openxmlformats.org/officeDocument/2006/relationships/pivotCacheDefinition" Target="pivotCache/pivotCacheDefinition17.xml"/><Relationship Id="rId47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pivotCacheDefinition" Target="pivotCache/pivotCacheDefinition8.xml"/><Relationship Id="rId38" Type="http://schemas.openxmlformats.org/officeDocument/2006/relationships/pivotCacheDefinition" Target="pivotCache/pivotCacheDefinition13.xml"/><Relationship Id="rId46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pivotCacheDefinition" Target="pivotCache/pivotCacheDefinition4.xml"/><Relationship Id="rId41" Type="http://schemas.openxmlformats.org/officeDocument/2006/relationships/pivotCacheDefinition" Target="pivotCache/pivotCacheDefinition16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pivotCacheDefinition" Target="pivotCache/pivotCacheDefinition7.xml"/><Relationship Id="rId37" Type="http://schemas.openxmlformats.org/officeDocument/2006/relationships/pivotCacheDefinition" Target="pivotCache/pivotCacheDefinition12.xml"/><Relationship Id="rId40" Type="http://schemas.openxmlformats.org/officeDocument/2006/relationships/pivotCacheDefinition" Target="pivotCache/pivotCacheDefinition15.xml"/><Relationship Id="rId45" Type="http://schemas.openxmlformats.org/officeDocument/2006/relationships/theme" Target="theme/theme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pivotCacheDefinition" Target="pivotCache/pivotCacheDefinition3.xml"/><Relationship Id="rId36" Type="http://schemas.openxmlformats.org/officeDocument/2006/relationships/pivotCacheDefinition" Target="pivotCache/pivotCacheDefinition11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pivotCacheDefinition" Target="pivotCache/pivotCacheDefinition6.xml"/><Relationship Id="rId44" Type="http://schemas.openxmlformats.org/officeDocument/2006/relationships/pivotCacheDefinition" Target="pivotCache/pivotCacheDefinition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pivotCacheDefinition" Target="pivotCache/pivotCacheDefinition2.xml"/><Relationship Id="rId30" Type="http://schemas.openxmlformats.org/officeDocument/2006/relationships/pivotCacheDefinition" Target="pivotCache/pivotCacheDefinition5.xml"/><Relationship Id="rId35" Type="http://schemas.openxmlformats.org/officeDocument/2006/relationships/pivotCacheDefinition" Target="pivotCache/pivotCacheDefinition10.xml"/><Relationship Id="rId43" Type="http://schemas.openxmlformats.org/officeDocument/2006/relationships/pivotCacheDefinition" Target="pivotCache/pivotCacheDefinition18.xml"/><Relationship Id="rId48" Type="http://schemas.openxmlformats.org/officeDocument/2006/relationships/calcChain" Target="calcChain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[Inst.xlsx]Dec - Monthly Expenses!PivotTable1</c:name>
    <c:fmtId val="0"/>
  </c:pivotSource>
  <c:chart>
    <c:title>
      <c:overlay val="0"/>
    </c:title>
    <c:autoTitleDeleted val="0"/>
    <c:pivotFmts>
      <c:pivotFmt>
        <c:idx val="0"/>
        <c:marker>
          <c:symbol val="none"/>
        </c:marker>
      </c:pivotFmt>
    </c:pivotFmts>
    <c:plotArea>
      <c:layout/>
      <c:pieChart>
        <c:varyColors val="1"/>
        <c:ser>
          <c:idx val="0"/>
          <c:order val="0"/>
          <c:tx>
            <c:strRef>
              <c:f>'Dec - Monthly Expenses'!$F$2</c:f>
              <c:strCache>
                <c:ptCount val="1"/>
                <c:pt idx="0">
                  <c:v>Total</c:v>
                </c:pt>
              </c:strCache>
            </c:strRef>
          </c:tx>
          <c:cat>
            <c:strRef>
              <c:f>'Dec - Monthly Expenses'!$E$3:$E$23</c:f>
              <c:strCache>
                <c:ptCount val="20"/>
                <c:pt idx="0">
                  <c:v>CASH</c:v>
                </c:pt>
                <c:pt idx="1">
                  <c:v>CHENNAI EXPENSES</c:v>
                </c:pt>
                <c:pt idx="2">
                  <c:v>COMMUNICATION</c:v>
                </c:pt>
                <c:pt idx="3">
                  <c:v>ELECTRICITY</c:v>
                </c:pt>
                <c:pt idx="4">
                  <c:v>EMI</c:v>
                </c:pt>
                <c:pt idx="5">
                  <c:v>EXTRAS</c:v>
                </c:pt>
                <c:pt idx="6">
                  <c:v>FRUITS</c:v>
                </c:pt>
                <c:pt idx="7">
                  <c:v>GAS</c:v>
                </c:pt>
                <c:pt idx="8">
                  <c:v>INCOME</c:v>
                </c:pt>
                <c:pt idx="9">
                  <c:v>MILK</c:v>
                </c:pt>
                <c:pt idx="10">
                  <c:v>MISC</c:v>
                </c:pt>
                <c:pt idx="11">
                  <c:v>OUTSIDE FOOD</c:v>
                </c:pt>
                <c:pt idx="12">
                  <c:v>PETROL</c:v>
                </c:pt>
                <c:pt idx="13">
                  <c:v>PROVISION</c:v>
                </c:pt>
                <c:pt idx="14">
                  <c:v>RENT</c:v>
                </c:pt>
                <c:pt idx="15">
                  <c:v>TRANSPORT</c:v>
                </c:pt>
                <c:pt idx="16">
                  <c:v>VEGETABLE</c:v>
                </c:pt>
                <c:pt idx="17">
                  <c:v>WATER</c:v>
                </c:pt>
                <c:pt idx="18">
                  <c:v>YOGA</c:v>
                </c:pt>
                <c:pt idx="19">
                  <c:v>(blank)</c:v>
                </c:pt>
              </c:strCache>
            </c:strRef>
          </c:cat>
          <c:val>
            <c:numRef>
              <c:f>'Dec - Monthly Expenses'!$F$3:$F$23</c:f>
              <c:numCache>
                <c:formatCode>General</c:formatCode>
                <c:ptCount val="20"/>
                <c:pt idx="0">
                  <c:v>0</c:v>
                </c:pt>
                <c:pt idx="1">
                  <c:v>-17000</c:v>
                </c:pt>
                <c:pt idx="2">
                  <c:v>-3936</c:v>
                </c:pt>
                <c:pt idx="3">
                  <c:v>-740</c:v>
                </c:pt>
                <c:pt idx="4">
                  <c:v>-36663</c:v>
                </c:pt>
                <c:pt idx="5">
                  <c:v>-30848</c:v>
                </c:pt>
                <c:pt idx="6">
                  <c:v>-800</c:v>
                </c:pt>
                <c:pt idx="7">
                  <c:v>-1350</c:v>
                </c:pt>
                <c:pt idx="8">
                  <c:v>100700</c:v>
                </c:pt>
                <c:pt idx="9">
                  <c:v>-220</c:v>
                </c:pt>
                <c:pt idx="10">
                  <c:v>0</c:v>
                </c:pt>
                <c:pt idx="11">
                  <c:v>-2580</c:v>
                </c:pt>
                <c:pt idx="12">
                  <c:v>-600</c:v>
                </c:pt>
                <c:pt idx="13">
                  <c:v>-5020</c:v>
                </c:pt>
                <c:pt idx="14">
                  <c:v>-17500</c:v>
                </c:pt>
                <c:pt idx="15">
                  <c:v>-8666</c:v>
                </c:pt>
                <c:pt idx="16">
                  <c:v>-1425</c:v>
                </c:pt>
                <c:pt idx="17">
                  <c:v>-80</c:v>
                </c:pt>
                <c:pt idx="18">
                  <c:v>-1700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</c:pieChart>
    </c:plotArea>
    <c:legend>
      <c:legendPos val="r"/>
      <c:overlay val="0"/>
    </c:legend>
    <c:plotVisOnly val="1"/>
    <c:dispBlanksAs val="zero"/>
    <c:showDLblsOverMax val="0"/>
  </c:chart>
  <c:printSettings>
    <c:headerFooter/>
    <c:pageMargins b="0.75000000000000477" l="0.70000000000000062" r="0.70000000000000062" t="0.75000000000000477" header="0.30000000000000032" footer="0.3000000000000003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Debt</a:t>
            </a:r>
          </a:p>
        </c:rich>
      </c:tx>
      <c:overlay val="0"/>
    </c:title>
    <c:autoTitleDeleted val="0"/>
    <c:view3D>
      <c:rotX val="15"/>
      <c:rotY val="20"/>
      <c:rAngAx val="1"/>
    </c:view3D>
    <c:floor>
      <c:thickness val="0"/>
    </c:floor>
    <c:sideWall>
      <c:thickness val="0"/>
    </c:sideWall>
    <c:backWall>
      <c:thickness val="0"/>
    </c:backWall>
    <c:plotArea>
      <c:layout/>
      <c:bar3DChart>
        <c:barDir val="col"/>
        <c:grouping val="stacked"/>
        <c:varyColors val="0"/>
        <c:ser>
          <c:idx val="0"/>
          <c:order val="0"/>
          <c:tx>
            <c:strRef>
              <c:f>Debt!$A$2</c:f>
              <c:strCache>
                <c:ptCount val="1"/>
                <c:pt idx="0">
                  <c:v>Raju Mama</c:v>
                </c:pt>
              </c:strCache>
            </c:strRef>
          </c:tx>
          <c:invertIfNegative val="0"/>
          <c:cat>
            <c:strRef>
              <c:f>Debt!$B$1:$L$1</c:f>
              <c:strCache>
                <c:ptCount val="11"/>
                <c:pt idx="0">
                  <c:v>2015,Nov</c:v>
                </c:pt>
                <c:pt idx="1">
                  <c:v>2015,Dec</c:v>
                </c:pt>
                <c:pt idx="2">
                  <c:v>2016,Jan</c:v>
                </c:pt>
                <c:pt idx="3">
                  <c:v>2016,Feb</c:v>
                </c:pt>
                <c:pt idx="4">
                  <c:v>2016,Mar</c:v>
                </c:pt>
                <c:pt idx="5">
                  <c:v>2016,Apr</c:v>
                </c:pt>
                <c:pt idx="6">
                  <c:v>2016,May</c:v>
                </c:pt>
                <c:pt idx="7">
                  <c:v>2016,June</c:v>
                </c:pt>
                <c:pt idx="8">
                  <c:v>2016,July</c:v>
                </c:pt>
                <c:pt idx="9">
                  <c:v>2016,Aug</c:v>
                </c:pt>
                <c:pt idx="10">
                  <c:v>2016,Sep</c:v>
                </c:pt>
              </c:strCache>
            </c:strRef>
          </c:cat>
          <c:val>
            <c:numRef>
              <c:f>Debt!$B$2:$L$2</c:f>
              <c:numCache>
                <c:formatCode>General</c:formatCode>
                <c:ptCount val="11"/>
                <c:pt idx="0">
                  <c:v>106500</c:v>
                </c:pt>
                <c:pt idx="1">
                  <c:v>69500</c:v>
                </c:pt>
                <c:pt idx="2">
                  <c:v>49500</c:v>
                </c:pt>
                <c:pt idx="3">
                  <c:v>49500</c:v>
                </c:pt>
                <c:pt idx="4">
                  <c:v>49500</c:v>
                </c:pt>
                <c:pt idx="5">
                  <c:v>49500</c:v>
                </c:pt>
                <c:pt idx="6">
                  <c:v>49500</c:v>
                </c:pt>
                <c:pt idx="7">
                  <c:v>49500</c:v>
                </c:pt>
                <c:pt idx="8">
                  <c:v>49500</c:v>
                </c:pt>
                <c:pt idx="9">
                  <c:v>49500</c:v>
                </c:pt>
                <c:pt idx="10">
                  <c:v>49500</c:v>
                </c:pt>
              </c:numCache>
            </c:numRef>
          </c:val>
        </c:ser>
        <c:ser>
          <c:idx val="1"/>
          <c:order val="1"/>
          <c:tx>
            <c:strRef>
              <c:f>Debt!$A$3</c:f>
              <c:strCache>
                <c:ptCount val="1"/>
                <c:pt idx="0">
                  <c:v>Citi</c:v>
                </c:pt>
              </c:strCache>
            </c:strRef>
          </c:tx>
          <c:invertIfNegative val="0"/>
          <c:cat>
            <c:strRef>
              <c:f>Debt!$B$1:$L$1</c:f>
              <c:strCache>
                <c:ptCount val="11"/>
                <c:pt idx="0">
                  <c:v>2015,Nov</c:v>
                </c:pt>
                <c:pt idx="1">
                  <c:v>2015,Dec</c:v>
                </c:pt>
                <c:pt idx="2">
                  <c:v>2016,Jan</c:v>
                </c:pt>
                <c:pt idx="3">
                  <c:v>2016,Feb</c:v>
                </c:pt>
                <c:pt idx="4">
                  <c:v>2016,Mar</c:v>
                </c:pt>
                <c:pt idx="5">
                  <c:v>2016,Apr</c:v>
                </c:pt>
                <c:pt idx="6">
                  <c:v>2016,May</c:v>
                </c:pt>
                <c:pt idx="7">
                  <c:v>2016,June</c:v>
                </c:pt>
                <c:pt idx="8">
                  <c:v>2016,July</c:v>
                </c:pt>
                <c:pt idx="9">
                  <c:v>2016,Aug</c:v>
                </c:pt>
                <c:pt idx="10">
                  <c:v>2016,Sep</c:v>
                </c:pt>
              </c:strCache>
            </c:strRef>
          </c:cat>
          <c:val>
            <c:numRef>
              <c:f>Debt!$B$3:$L$3</c:f>
              <c:numCache>
                <c:formatCode>General</c:formatCode>
                <c:ptCount val="11"/>
                <c:pt idx="0">
                  <c:v>164522</c:v>
                </c:pt>
                <c:pt idx="1">
                  <c:v>161701</c:v>
                </c:pt>
                <c:pt idx="2">
                  <c:v>158845</c:v>
                </c:pt>
                <c:pt idx="3">
                  <c:v>155953</c:v>
                </c:pt>
                <c:pt idx="4">
                  <c:v>153026</c:v>
                </c:pt>
                <c:pt idx="5">
                  <c:v>150063</c:v>
                </c:pt>
                <c:pt idx="6">
                  <c:v>147063</c:v>
                </c:pt>
                <c:pt idx="7">
                  <c:v>144026</c:v>
                </c:pt>
                <c:pt idx="8">
                  <c:v>140951</c:v>
                </c:pt>
                <c:pt idx="9">
                  <c:v>137838</c:v>
                </c:pt>
                <c:pt idx="10">
                  <c:v>134687</c:v>
                </c:pt>
              </c:numCache>
            </c:numRef>
          </c:val>
        </c:ser>
        <c:ser>
          <c:idx val="2"/>
          <c:order val="2"/>
          <c:tx>
            <c:strRef>
              <c:f>Debt!$A$4</c:f>
              <c:strCache>
                <c:ptCount val="1"/>
                <c:pt idx="0">
                  <c:v>HDFC Home</c:v>
                </c:pt>
              </c:strCache>
            </c:strRef>
          </c:tx>
          <c:invertIfNegative val="0"/>
          <c:cat>
            <c:strRef>
              <c:f>Debt!$B$1:$L$1</c:f>
              <c:strCache>
                <c:ptCount val="11"/>
                <c:pt idx="0">
                  <c:v>2015,Nov</c:v>
                </c:pt>
                <c:pt idx="1">
                  <c:v>2015,Dec</c:v>
                </c:pt>
                <c:pt idx="2">
                  <c:v>2016,Jan</c:v>
                </c:pt>
                <c:pt idx="3">
                  <c:v>2016,Feb</c:v>
                </c:pt>
                <c:pt idx="4">
                  <c:v>2016,Mar</c:v>
                </c:pt>
                <c:pt idx="5">
                  <c:v>2016,Apr</c:v>
                </c:pt>
                <c:pt idx="6">
                  <c:v>2016,May</c:v>
                </c:pt>
                <c:pt idx="7">
                  <c:v>2016,June</c:v>
                </c:pt>
                <c:pt idx="8">
                  <c:v>2016,July</c:v>
                </c:pt>
                <c:pt idx="9">
                  <c:v>2016,Aug</c:v>
                </c:pt>
                <c:pt idx="10">
                  <c:v>2016,Sep</c:v>
                </c:pt>
              </c:strCache>
            </c:strRef>
          </c:cat>
          <c:val>
            <c:numRef>
              <c:f>Debt!$B$4:$L$4</c:f>
              <c:numCache>
                <c:formatCode>General</c:formatCode>
                <c:ptCount val="11"/>
                <c:pt idx="0">
                  <c:v>1948615</c:v>
                </c:pt>
                <c:pt idx="1">
                  <c:v>1945614</c:v>
                </c:pt>
                <c:pt idx="2">
                  <c:v>1942600</c:v>
                </c:pt>
                <c:pt idx="3">
                  <c:v>1939560</c:v>
                </c:pt>
                <c:pt idx="4">
                  <c:v>1936494</c:v>
                </c:pt>
                <c:pt idx="5">
                  <c:v>1933402</c:v>
                </c:pt>
                <c:pt idx="6">
                  <c:v>1930284</c:v>
                </c:pt>
                <c:pt idx="7">
                  <c:v>1927139</c:v>
                </c:pt>
                <c:pt idx="8">
                  <c:v>1923967</c:v>
                </c:pt>
                <c:pt idx="9">
                  <c:v>1920768</c:v>
                </c:pt>
                <c:pt idx="10">
                  <c:v>1917542</c:v>
                </c:pt>
              </c:numCache>
            </c:numRef>
          </c:val>
        </c:ser>
        <c:ser>
          <c:idx val="3"/>
          <c:order val="3"/>
          <c:tx>
            <c:strRef>
              <c:f>Debt!$A$5</c:f>
              <c:strCache>
                <c:ptCount val="1"/>
                <c:pt idx="0">
                  <c:v>HDFC Renovation</c:v>
                </c:pt>
              </c:strCache>
            </c:strRef>
          </c:tx>
          <c:invertIfNegative val="0"/>
          <c:cat>
            <c:strRef>
              <c:f>Debt!$B$1:$L$1</c:f>
              <c:strCache>
                <c:ptCount val="11"/>
                <c:pt idx="0">
                  <c:v>2015,Nov</c:v>
                </c:pt>
                <c:pt idx="1">
                  <c:v>2015,Dec</c:v>
                </c:pt>
                <c:pt idx="2">
                  <c:v>2016,Jan</c:v>
                </c:pt>
                <c:pt idx="3">
                  <c:v>2016,Feb</c:v>
                </c:pt>
                <c:pt idx="4">
                  <c:v>2016,Mar</c:v>
                </c:pt>
                <c:pt idx="5">
                  <c:v>2016,Apr</c:v>
                </c:pt>
                <c:pt idx="6">
                  <c:v>2016,May</c:v>
                </c:pt>
                <c:pt idx="7">
                  <c:v>2016,June</c:v>
                </c:pt>
                <c:pt idx="8">
                  <c:v>2016,July</c:v>
                </c:pt>
                <c:pt idx="9">
                  <c:v>2016,Aug</c:v>
                </c:pt>
                <c:pt idx="10">
                  <c:v>2016,Sep</c:v>
                </c:pt>
              </c:strCache>
            </c:strRef>
          </c:cat>
          <c:val>
            <c:numRef>
              <c:f>Debt!$B$5:$L$5</c:f>
              <c:numCache>
                <c:formatCode>General</c:formatCode>
                <c:ptCount val="11"/>
                <c:pt idx="0">
                  <c:v>127523</c:v>
                </c:pt>
                <c:pt idx="1">
                  <c:v>125997</c:v>
                </c:pt>
                <c:pt idx="2">
                  <c:v>124757</c:v>
                </c:pt>
                <c:pt idx="3">
                  <c:v>123507</c:v>
                </c:pt>
                <c:pt idx="4">
                  <c:v>122246</c:v>
                </c:pt>
                <c:pt idx="5">
                  <c:v>120974</c:v>
                </c:pt>
                <c:pt idx="6">
                  <c:v>119691</c:v>
                </c:pt>
                <c:pt idx="7">
                  <c:v>118397</c:v>
                </c:pt>
                <c:pt idx="8">
                  <c:v>117092</c:v>
                </c:pt>
                <c:pt idx="9">
                  <c:v>115776</c:v>
                </c:pt>
                <c:pt idx="10">
                  <c:v>114449</c:v>
                </c:pt>
              </c:numCache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52856832"/>
        <c:axId val="152870912"/>
        <c:axId val="0"/>
      </c:bar3DChart>
      <c:catAx>
        <c:axId val="152856832"/>
        <c:scaling>
          <c:orientation val="minMax"/>
        </c:scaling>
        <c:delete val="0"/>
        <c:axPos val="b"/>
        <c:majorGridlines/>
        <c:majorTickMark val="out"/>
        <c:minorTickMark val="none"/>
        <c:tickLblPos val="nextTo"/>
        <c:crossAx val="152870912"/>
        <c:crosses val="autoZero"/>
        <c:auto val="1"/>
        <c:lblAlgn val="ctr"/>
        <c:lblOffset val="100"/>
        <c:noMultiLvlLbl val="0"/>
      </c:catAx>
      <c:valAx>
        <c:axId val="152870912"/>
        <c:scaling>
          <c:orientation val="minMax"/>
        </c:scaling>
        <c:delete val="0"/>
        <c:axPos val="l"/>
        <c:majorGridlines/>
        <c:title>
          <c:tx>
            <c:rich>
              <a:bodyPr rot="0" vert="horz"/>
              <a:lstStyle/>
              <a:p>
                <a:pPr>
                  <a:defRPr/>
                </a:pPr>
                <a:r>
                  <a:rPr lang="en-US"/>
                  <a:t>Debt in Millions</a:t>
                </a:r>
              </a:p>
            </c:rich>
          </c:tx>
          <c:overlay val="0"/>
        </c:title>
        <c:numFmt formatCode="General" sourceLinked="1"/>
        <c:majorTickMark val="out"/>
        <c:minorTickMark val="none"/>
        <c:tickLblPos val="nextTo"/>
        <c:crossAx val="152856832"/>
        <c:crosses val="autoZero"/>
        <c:crossBetween val="between"/>
      </c:valAx>
      <c:dTable>
        <c:showHorzBorder val="1"/>
        <c:showVertBorder val="1"/>
        <c:showOutline val="1"/>
        <c:showKeys val="1"/>
      </c:dTable>
    </c:plotArea>
    <c:legend>
      <c:legendPos val="r"/>
      <c:overlay val="0"/>
    </c:legend>
    <c:plotVisOnly val="1"/>
    <c:dispBlanksAs val="gap"/>
    <c:showDLblsOverMax val="0"/>
  </c:chart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gi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vmlDrawing1.vml.rels><?xml version="1.0" encoding="UTF-8" standalone="yes"?>
<Relationships xmlns="http://schemas.openxmlformats.org/package/2006/relationships"><Relationship Id="rId8" Type="http://schemas.openxmlformats.org/officeDocument/2006/relationships/image" Target="../media/image8.emf"/><Relationship Id="rId3" Type="http://schemas.openxmlformats.org/officeDocument/2006/relationships/image" Target="../media/image3.emf"/><Relationship Id="rId7" Type="http://schemas.openxmlformats.org/officeDocument/2006/relationships/image" Target="../media/image7.emf"/><Relationship Id="rId2" Type="http://schemas.openxmlformats.org/officeDocument/2006/relationships/image" Target="../media/image2.emf"/><Relationship Id="rId1" Type="http://schemas.openxmlformats.org/officeDocument/2006/relationships/image" Target="../media/image1.emf"/><Relationship Id="rId6" Type="http://schemas.openxmlformats.org/officeDocument/2006/relationships/image" Target="../media/image6.emf"/><Relationship Id="rId11" Type="http://schemas.openxmlformats.org/officeDocument/2006/relationships/image" Target="../media/image11.emf"/><Relationship Id="rId5" Type="http://schemas.openxmlformats.org/officeDocument/2006/relationships/image" Target="../media/image5.emf"/><Relationship Id="rId10" Type="http://schemas.openxmlformats.org/officeDocument/2006/relationships/image" Target="../media/image10.emf"/><Relationship Id="rId4" Type="http://schemas.openxmlformats.org/officeDocument/2006/relationships/image" Target="../media/image4.emf"/><Relationship Id="rId9" Type="http://schemas.openxmlformats.org/officeDocument/2006/relationships/image" Target="../media/image9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29</xdr:row>
      <xdr:rowOff>0</xdr:rowOff>
    </xdr:from>
    <xdr:to>
      <xdr:col>0</xdr:col>
      <xdr:colOff>76200</xdr:colOff>
      <xdr:row>29</xdr:row>
      <xdr:rowOff>76200</xdr:rowOff>
    </xdr:to>
    <xdr:pic>
      <xdr:nvPicPr>
        <xdr:cNvPr id="9" name="Picture 8" descr="http://img1.moneycontrol.com/images/blank.gif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210175"/>
          <a:ext cx="76200" cy="76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762000</xdr:colOff>
          <xdr:row>0</xdr:row>
          <xdr:rowOff>47625</xdr:rowOff>
        </xdr:from>
        <xdr:to>
          <xdr:col>4</xdr:col>
          <xdr:colOff>0</xdr:colOff>
          <xdr:row>3</xdr:row>
          <xdr:rowOff>180975</xdr:rowOff>
        </xdr:to>
        <xdr:sp macro="" textlink="">
          <xdr:nvSpPr>
            <xdr:cNvPr id="1025" name="Object 1" hidden="1">
              <a:extLst>
                <a:ext uri="{63B3BB69-23CF-44E3-9099-C40C66FF867C}">
                  <a14:compatExt spid="_x0000_s102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0</xdr:colOff>
          <xdr:row>0</xdr:row>
          <xdr:rowOff>47625</xdr:rowOff>
        </xdr:from>
        <xdr:to>
          <xdr:col>5</xdr:col>
          <xdr:colOff>304800</xdr:colOff>
          <xdr:row>3</xdr:row>
          <xdr:rowOff>161925</xdr:rowOff>
        </xdr:to>
        <xdr:sp macro="" textlink="">
          <xdr:nvSpPr>
            <xdr:cNvPr id="1026" name="Object 2" hidden="1">
              <a:extLst>
                <a:ext uri="{63B3BB69-23CF-44E3-9099-C40C66FF867C}">
                  <a14:compatExt spid="_x0000_s1026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314325</xdr:colOff>
          <xdr:row>0</xdr:row>
          <xdr:rowOff>47625</xdr:rowOff>
        </xdr:from>
        <xdr:to>
          <xdr:col>6</xdr:col>
          <xdr:colOff>447675</xdr:colOff>
          <xdr:row>3</xdr:row>
          <xdr:rowOff>161925</xdr:rowOff>
        </xdr:to>
        <xdr:sp macro="" textlink="">
          <xdr:nvSpPr>
            <xdr:cNvPr id="1027" name="Object 3" hidden="1">
              <a:extLst>
                <a:ext uri="{63B3BB69-23CF-44E3-9099-C40C66FF867C}">
                  <a14:compatExt spid="_x0000_s1027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8</xdr:col>
          <xdr:colOff>104775</xdr:colOff>
          <xdr:row>0</xdr:row>
          <xdr:rowOff>47625</xdr:rowOff>
        </xdr:from>
        <xdr:to>
          <xdr:col>9</xdr:col>
          <xdr:colOff>323850</xdr:colOff>
          <xdr:row>3</xdr:row>
          <xdr:rowOff>161925</xdr:rowOff>
        </xdr:to>
        <xdr:sp macro="" textlink="">
          <xdr:nvSpPr>
            <xdr:cNvPr id="1028" name="Object 4" hidden="1">
              <a:extLst>
                <a:ext uri="{63B3BB69-23CF-44E3-9099-C40C66FF867C}">
                  <a14:compatExt spid="_x0000_s1028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352425</xdr:colOff>
          <xdr:row>0</xdr:row>
          <xdr:rowOff>47625</xdr:rowOff>
        </xdr:from>
        <xdr:to>
          <xdr:col>10</xdr:col>
          <xdr:colOff>590550</xdr:colOff>
          <xdr:row>3</xdr:row>
          <xdr:rowOff>161925</xdr:rowOff>
        </xdr:to>
        <xdr:sp macro="" textlink="">
          <xdr:nvSpPr>
            <xdr:cNvPr id="1029" name="Object 5" hidden="1">
              <a:extLst>
                <a:ext uri="{63B3BB69-23CF-44E3-9099-C40C66FF867C}">
                  <a14:compatExt spid="_x0000_s1029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10</xdr:col>
          <xdr:colOff>619125</xdr:colOff>
          <xdr:row>0</xdr:row>
          <xdr:rowOff>47625</xdr:rowOff>
        </xdr:from>
        <xdr:to>
          <xdr:col>12</xdr:col>
          <xdr:colOff>142875</xdr:colOff>
          <xdr:row>3</xdr:row>
          <xdr:rowOff>161925</xdr:rowOff>
        </xdr:to>
        <xdr:sp macro="" textlink="">
          <xdr:nvSpPr>
            <xdr:cNvPr id="1030" name="Object 6" hidden="1">
              <a:extLst>
                <a:ext uri="{63B3BB69-23CF-44E3-9099-C40C66FF867C}">
                  <a14:compatExt spid="_x0000_s1030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171450</xdr:colOff>
          <xdr:row>0</xdr:row>
          <xdr:rowOff>47625</xdr:rowOff>
        </xdr:from>
        <xdr:to>
          <xdr:col>13</xdr:col>
          <xdr:colOff>457200</xdr:colOff>
          <xdr:row>3</xdr:row>
          <xdr:rowOff>161925</xdr:rowOff>
        </xdr:to>
        <xdr:sp macro="" textlink="">
          <xdr:nvSpPr>
            <xdr:cNvPr id="1031" name="Object 7" hidden="1">
              <a:extLst>
                <a:ext uri="{63B3BB69-23CF-44E3-9099-C40C66FF867C}">
                  <a14:compatExt spid="_x0000_s1031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466725</xdr:colOff>
          <xdr:row>0</xdr:row>
          <xdr:rowOff>57150</xdr:rowOff>
        </xdr:from>
        <xdr:to>
          <xdr:col>8</xdr:col>
          <xdr:colOff>114300</xdr:colOff>
          <xdr:row>3</xdr:row>
          <xdr:rowOff>171450</xdr:rowOff>
        </xdr:to>
        <xdr:sp macro="" textlink="">
          <xdr:nvSpPr>
            <xdr:cNvPr id="1032" name="Object 8" hidden="1">
              <a:extLst>
                <a:ext uri="{63B3BB69-23CF-44E3-9099-C40C66FF867C}">
                  <a14:compatExt spid="_x0000_s1032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466725</xdr:colOff>
          <xdr:row>0</xdr:row>
          <xdr:rowOff>38100</xdr:rowOff>
        </xdr:from>
        <xdr:to>
          <xdr:col>14</xdr:col>
          <xdr:colOff>552450</xdr:colOff>
          <xdr:row>3</xdr:row>
          <xdr:rowOff>152400</xdr:rowOff>
        </xdr:to>
        <xdr:sp macro="" textlink="">
          <xdr:nvSpPr>
            <xdr:cNvPr id="1033" name="Object 9" hidden="1">
              <a:extLst>
                <a:ext uri="{63B3BB69-23CF-44E3-9099-C40C66FF867C}">
                  <a14:compatExt spid="_x0000_s1033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14</xdr:col>
          <xdr:colOff>581025</xdr:colOff>
          <xdr:row>0</xdr:row>
          <xdr:rowOff>19050</xdr:rowOff>
        </xdr:from>
        <xdr:to>
          <xdr:col>16</xdr:col>
          <xdr:colOff>161925</xdr:colOff>
          <xdr:row>3</xdr:row>
          <xdr:rowOff>133350</xdr:rowOff>
        </xdr:to>
        <xdr:sp macro="" textlink="">
          <xdr:nvSpPr>
            <xdr:cNvPr id="1034" name="Object 10" hidden="1">
              <a:extLst>
                <a:ext uri="{63B3BB69-23CF-44E3-9099-C40C66FF867C}">
                  <a14:compatExt spid="_x0000_s1034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16</xdr:col>
          <xdr:colOff>180975</xdr:colOff>
          <xdr:row>0</xdr:row>
          <xdr:rowOff>19050</xdr:rowOff>
        </xdr:from>
        <xdr:to>
          <xdr:col>17</xdr:col>
          <xdr:colOff>485775</xdr:colOff>
          <xdr:row>3</xdr:row>
          <xdr:rowOff>133350</xdr:rowOff>
        </xdr:to>
        <xdr:sp macro="" textlink="">
          <xdr:nvSpPr>
            <xdr:cNvPr id="1035" name="Object 11" hidden="1">
              <a:extLst>
                <a:ext uri="{63B3BB69-23CF-44E3-9099-C40C66FF867C}">
                  <a14:compatExt spid="_x0000_s1035"/>
                </a:ext>
              </a:extLst>
            </xdr:cNvPr>
            <xdr:cNvSpPr/>
          </xdr:nvSpPr>
          <xdr:spPr>
            <a:xfrm>
              <a:off x="0" y="0"/>
              <a:ext cx="0" cy="0"/>
            </a:xfrm>
            <a:prstGeom prst="rect">
              <a:avLst/>
            </a:prstGeom>
          </xdr:spPr>
        </xdr:sp>
        <xdr:clientData/>
      </xdr:twoCellAnchor>
    </mc:Choice>
    <mc:Fallback/>
  </mc:AlternateContent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9524</xdr:colOff>
      <xdr:row>1</xdr:row>
      <xdr:rowOff>4761</xdr:rowOff>
    </xdr:from>
    <xdr:to>
      <xdr:col>15</xdr:col>
      <xdr:colOff>590549</xdr:colOff>
      <xdr:row>21</xdr:row>
      <xdr:rowOff>104774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428624</xdr:colOff>
      <xdr:row>7</xdr:row>
      <xdr:rowOff>76200</xdr:rowOff>
    </xdr:from>
    <xdr:to>
      <xdr:col>16</xdr:col>
      <xdr:colOff>219075</xdr:colOff>
      <xdr:row>26</xdr:row>
      <xdr:rowOff>19050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10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0.xml"/></Relationships>
</file>

<file path=xl/pivotCache/_rels/pivotCacheDefinition1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1.xml"/></Relationships>
</file>

<file path=xl/pivotCache/_rels/pivotCacheDefinition1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2.xml"/></Relationships>
</file>

<file path=xl/pivotCache/_rels/pivotCacheDefinition1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3.xml"/></Relationships>
</file>

<file path=xl/pivotCache/_rels/pivotCacheDefinition1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4.xml"/></Relationships>
</file>

<file path=xl/pivotCache/_rels/pivotCacheDefinition1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5.xml"/></Relationships>
</file>

<file path=xl/pivotCache/_rels/pivotCacheDefinition1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6.xml"/></Relationships>
</file>

<file path=xl/pivotCache/_rels/pivotCacheDefinition1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7.xml"/></Relationships>
</file>

<file path=xl/pivotCache/_rels/pivotCacheDefinition18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8.xml"/></Relationships>
</file>

<file path=xl/pivotCache/_rels/pivotCacheDefinition19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9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_rels/pivotCacheDefinition3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3.xml"/></Relationships>
</file>

<file path=xl/pivotCache/_rels/pivotCacheDefinition4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4.xml"/></Relationships>
</file>

<file path=xl/pivotCache/_rels/pivotCacheDefinition5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5.xml"/></Relationships>
</file>

<file path=xl/pivotCache/_rels/pivotCacheDefinition6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6.xml"/></Relationships>
</file>

<file path=xl/pivotCache/_rels/pivotCacheDefinition7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7.xml"/></Relationships>
</file>

<file path=xl/pivotCache/_rels/pivotCacheDefinition8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8.xml"/></Relationships>
</file>

<file path=xl/pivotCache/_rels/pivotCacheDefinition9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9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083333" createdVersion="4" refreshedVersion="4" minRefreshableVersion="3" recordCount="94">
  <cacheSource type="worksheet">
    <worksheetSource ref="A6:D100" sheet="Nov - Monthly Expenses"/>
  </cacheSource>
  <cacheFields count="4">
    <cacheField name="Date" numFmtId="0">
      <sharedItems containsString="0" containsBlank="1" containsNumber="1" containsInteger="1" minValue="1" maxValue="27"/>
    </cacheField>
    <cacheField name="Category" numFmtId="0">
      <sharedItems containsBlank="1" count="23">
        <s v="INCOME"/>
        <s v="WATER"/>
        <s v="MILK"/>
        <s v="FRUITS"/>
        <s v="OUTSIDE FOOD"/>
        <s v="VEGETABLE"/>
        <s v="EXTRAS"/>
        <s v="YOGA"/>
        <s v="PROVISION"/>
        <s v="PETROL"/>
        <s v="CHENNAI EXPENSES"/>
        <s v="ELECTRICITY"/>
        <s v="COMMUNICATION"/>
        <s v="TRAVEL"/>
        <s v="MAID"/>
        <m/>
        <s v="MISC"/>
        <s v="CASH"/>
        <s v="EMI"/>
        <s v="RENT"/>
        <s v="FRUITS " u="1"/>
        <s v=" FRUITS" u="1"/>
        <s v="MOBILE" u="1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97663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0.xml><?xml version="1.0" encoding="utf-8"?>
<pivotCacheDefinition xmlns="http://schemas.openxmlformats.org/spreadsheetml/2006/main" xmlns:r="http://schemas.openxmlformats.org/officeDocument/2006/relationships" r:id="rId1" refreshedBy="Ganesh Chandrasekaran" refreshedDate="42253.578752199071" createdVersion="4" refreshedVersion="4" minRefreshableVersion="3" recordCount="95">
  <cacheSource type="worksheet">
    <worksheetSource ref="A6:D101" sheet="August 15- Monthly 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4">
        <s v="INCOME"/>
        <s v="CHENNAI EXPENSES"/>
        <s v="COMMUNICATION"/>
        <s v="OUTSIDE FOOD"/>
        <s v="PROVISION"/>
        <s v="EXTRAS"/>
        <s v="TRANSPORT"/>
        <s v="ELECTRICITY"/>
        <m/>
        <s v="MISC"/>
        <s v="CASH"/>
        <s v="EMI"/>
        <s v="LAND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900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1.xml><?xml version="1.0" encoding="utf-8"?>
<pivotCacheDefinition xmlns="http://schemas.openxmlformats.org/spreadsheetml/2006/main" xmlns:r="http://schemas.openxmlformats.org/officeDocument/2006/relationships" r:id="rId1" refreshedBy="Ganesh Chandrasekaran" refreshedDate="42282.396281018518" createdVersion="4" refreshedVersion="4" minRefreshableVersion="3" recordCount="96">
  <cacheSource type="worksheet">
    <worksheetSource ref="A6:D102" sheet="September 15- Monthly 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5">
        <s v="INCOME"/>
        <s v="TRANSPORT"/>
        <s v="COMMUNICATION"/>
        <s v="CHENNAI EXPENSES"/>
        <s v="EXTRAS"/>
        <s v="PROVISION"/>
        <s v="OUTSIDE FOOD"/>
        <s v="ELECTRICITY"/>
        <s v="ANKITH"/>
        <m/>
        <s v="MISC"/>
        <s v="CASH"/>
        <s v="EMI"/>
        <s v="LAND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2200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2.xml><?xml version="1.0" encoding="utf-8"?>
<pivotCacheDefinition xmlns="http://schemas.openxmlformats.org/spreadsheetml/2006/main" xmlns:r="http://schemas.openxmlformats.org/officeDocument/2006/relationships" r:id="rId1" refreshedBy="GANESH" refreshedDate="42309.820523842594" createdVersion="4" refreshedVersion="4" minRefreshableVersion="3" recordCount="96">
  <cacheSource type="worksheet">
    <worksheetSource ref="A6:D102" sheet="October 15- Monthly 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4">
        <s v="INCOME"/>
        <s v="EXTRAS"/>
        <s v="COMMUNICATION"/>
        <s v="ANKITH"/>
        <s v="OUTSIDE FOOD"/>
        <s v="TRANSPORT"/>
        <s v="CHENNAI EXPENSES"/>
        <s v="ELECTRICITY"/>
        <s v="PROVISION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3.xml><?xml version="1.0" encoding="utf-8"?>
<pivotCacheDefinition xmlns="http://schemas.openxmlformats.org/spreadsheetml/2006/main" xmlns:r="http://schemas.openxmlformats.org/officeDocument/2006/relationships" r:id="rId1" refreshedBy="GANESH" refreshedDate="42345.94798553241" createdVersion="4" refreshedVersion="4" minRefreshableVersion="3" recordCount="102">
  <cacheSource type="worksheet">
    <worksheetSource ref="A6:D108" sheet="November 15- Monthly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8">
        <s v="INCOME"/>
        <s v="COMMUNICATION"/>
        <s v="EXTRAS"/>
        <s v="TRANSPORT"/>
        <s v="CHENNAI EXPENSES"/>
        <s v="OUTSIDE FOOD"/>
        <s v="ANKITH"/>
        <s v="PROVISION"/>
        <s v="ELECTRICITY"/>
        <s v="VEGETABLES"/>
        <s v="FRUITS"/>
        <s v="MILK"/>
        <s v="PETROL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6191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4.xml><?xml version="1.0" encoding="utf-8"?>
<pivotCacheDefinition xmlns="http://schemas.openxmlformats.org/spreadsheetml/2006/main" xmlns:r="http://schemas.openxmlformats.org/officeDocument/2006/relationships" r:id="rId1" refreshedBy="GANESH" refreshedDate="42370.642551620367" createdVersion="4" refreshedVersion="4" minRefreshableVersion="3" recordCount="137">
  <cacheSource type="worksheet">
    <worksheetSource ref="A6:D143" sheet="December 15-Monthly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9">
        <s v="INCOME"/>
        <s v="EXTRAS"/>
        <s v="COMMUNICATION"/>
        <s v="PROVISION"/>
        <s v="MILK"/>
        <s v="OUTSIDE FOOD"/>
        <s v="ANKITH"/>
        <s v="TRANSPORT"/>
        <s v="WATER"/>
        <s v="CHENNAI EXPENSES"/>
        <s v="VEGETABLES"/>
        <s v="ELECTRICITY"/>
        <s v="DEBT"/>
        <s v="GA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37000" maxValue="114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5.xml><?xml version="1.0" encoding="utf-8"?>
<pivotCacheDefinition xmlns="http://schemas.openxmlformats.org/spreadsheetml/2006/main" xmlns:r="http://schemas.openxmlformats.org/officeDocument/2006/relationships" r:id="rId1" refreshedBy="Ganesh Chandrasekaran" refreshedDate="42400.998554398146" createdVersion="4" refreshedVersion="4" minRefreshableVersion="3" recordCount="192">
  <cacheSource type="worksheet">
    <worksheetSource ref="A6:D198" sheet="January 16-MonthlyExpenses"/>
  </cacheSource>
  <cacheFields count="4">
    <cacheField name="Date" numFmtId="0">
      <sharedItems containsString="0" containsBlank="1" containsNumber="1" containsInteger="1" minValue="1" maxValue="29"/>
    </cacheField>
    <cacheField name="Category" numFmtId="0">
      <sharedItems containsBlank="1" count="19">
        <s v="INCOME"/>
        <s v="PROVISION"/>
        <s v="COMMUNICATION"/>
        <s v="CHENNAI EXPENSES"/>
        <s v="EXTRAS"/>
        <s v="VEGETABLES"/>
        <s v="MILK"/>
        <s v="TRANSPORT"/>
        <s v="OUTSIDE FOOD"/>
        <s v="ANKITH"/>
        <s v="WATER"/>
        <s v="DEBT"/>
        <s v="ELECTRICITY"/>
        <s v="MAID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237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6.xml><?xml version="1.0" encoding="utf-8"?>
<pivotCacheDefinition xmlns="http://schemas.openxmlformats.org/spreadsheetml/2006/main" xmlns:r="http://schemas.openxmlformats.org/officeDocument/2006/relationships" r:id="rId1" refreshedBy="Ganesh Chandrasekaran" refreshedDate="42444.024303935184" createdVersion="4" refreshedVersion="4" minRefreshableVersion="3" recordCount="192">
  <cacheSource type="worksheet">
    <worksheetSource ref="A6:D198" sheet="February 16-MonthlyExpenses"/>
  </cacheSource>
  <cacheFields count="4">
    <cacheField name="Date" numFmtId="0">
      <sharedItems containsString="0" containsBlank="1" containsNumber="1" containsInteger="1" minValue="1" maxValue="29"/>
    </cacheField>
    <cacheField name="Category" numFmtId="0">
      <sharedItems containsBlank="1" count="16">
        <s v="INCOME"/>
        <s v="TRANSPORT"/>
        <s v="OUTSIDE FOOD"/>
        <s v="PROVISION"/>
        <s v="EXTRAS"/>
        <s v="EMI"/>
        <s v="CHENNAI EXPENSES"/>
        <s v="COMMUNICATION"/>
        <s v="GAS"/>
        <s v="ANKITH"/>
        <s v="MAID"/>
        <s v="ELECTRICITY"/>
        <m/>
        <s v="MISC"/>
        <s v="CASH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50000" maxValue="1235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7.xml><?xml version="1.0" encoding="utf-8"?>
<pivotCacheDefinition xmlns="http://schemas.openxmlformats.org/spreadsheetml/2006/main" xmlns:r="http://schemas.openxmlformats.org/officeDocument/2006/relationships" r:id="rId1" refreshedBy="Ganesh Chandrasekaran" refreshedDate="42464.651286458335" createdVersion="4" refreshedVersion="4" minRefreshableVersion="3" recordCount="208">
  <cacheSource type="worksheet">
    <worksheetSource ref="A6:D214" sheet="March 16-Monthly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3">
        <s v="INCOME"/>
        <s v="EXTRAS"/>
        <s v="COMMUNICATION"/>
        <s v="OUTSIDE FOOD"/>
        <s v="TRANSPORT"/>
        <s v="ANKITH"/>
        <s v="CHENNAI EXPENSES"/>
        <s v="EMI"/>
        <s v="ELECTRICITY"/>
        <m/>
        <s v="MISC"/>
        <s v="CASH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100000" maxValue="12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8.xml><?xml version="1.0" encoding="utf-8"?>
<pivotCacheDefinition xmlns="http://schemas.openxmlformats.org/spreadsheetml/2006/main" xmlns:r="http://schemas.openxmlformats.org/officeDocument/2006/relationships" r:id="rId1" refreshedBy="GANESH" refreshedDate="42507.380037847222" createdVersion="4" refreshedVersion="4" minRefreshableVersion="3" recordCount="222">
  <cacheSource type="worksheet">
    <worksheetSource ref="A6:D228" sheet="April 16-Monthly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3">
        <s v="INCOME"/>
        <s v="TRANSPORT"/>
        <s v="OUTSIDE FOOD"/>
        <s v="EMI"/>
        <s v="COMMUNICATION"/>
        <s v="CHENNAI EXPENSES"/>
        <s v="ANKITH"/>
        <s v="EXTRAS"/>
        <s v="ELECTRICITY"/>
        <m/>
        <s v="MISC"/>
        <s v="CASH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9350" maxValue="107366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19.xml><?xml version="1.0" encoding="utf-8"?>
<pivotCacheDefinition xmlns="http://schemas.openxmlformats.org/spreadsheetml/2006/main" xmlns:r="http://schemas.openxmlformats.org/officeDocument/2006/relationships" r:id="rId1" refreshedBy="Ganesh Chandrasekaran" refreshedDate="42513.334483680555" createdVersion="4" refreshedVersion="4" minRefreshableVersion="3" recordCount="221">
  <cacheSource type="worksheet">
    <worksheetSource ref="A6:D227" sheet="May 16-MonthlyExpenses"/>
  </cacheSource>
  <cacheFields count="4">
    <cacheField name="Date" numFmtId="0">
      <sharedItems containsString="0" containsBlank="1" containsNumber="1" containsInteger="1" minValue="1" maxValue="22"/>
    </cacheField>
    <cacheField name="Category" numFmtId="0">
      <sharedItems containsBlank="1" count="19">
        <s v="INCOME"/>
        <s v="TRANSPORT"/>
        <s v="OUTSIDE FOOD"/>
        <s v="EXTRAS"/>
        <s v="ANKITH"/>
        <s v="CHENNAI EXPENSES"/>
        <s v="WATER"/>
        <s v="COMMUNICATION"/>
        <s v="VEGETABLE"/>
        <s v="PROVISION"/>
        <s v="MILK"/>
        <s v="FRUITS"/>
        <s v="ELECTRICITY"/>
        <s v="VEGETABLE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22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314818" createdVersion="3" refreshedVersion="4" minRefreshableVersion="3" recordCount="100">
  <cacheSource type="worksheet">
    <worksheetSource ref="A6:D106" sheet="Dec - Monthly 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20">
        <s v="INCOME"/>
        <s v="WATER"/>
        <s v="MILK"/>
        <s v="FRUITS"/>
        <s v="OUTSIDE FOOD"/>
        <s v="PROVISION"/>
        <s v="VEGETABLE"/>
        <s v="EXTRAS"/>
        <s v="YOGA"/>
        <s v="CHENNAI EXPENSES"/>
        <s v="COMMUNICATION"/>
        <s v="TRANSPORT"/>
        <s v="PETROL"/>
        <s v="ELECTRICITY"/>
        <s v="GA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0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546295" createdVersion="4" refreshedVersion="4" minRefreshableVersion="3" recordCount="100">
  <cacheSource type="worksheet">
    <worksheetSource ref="A6:D66" sheet="Jan 15- Monthly 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9">
        <s v="INCOME"/>
        <s v="OUTSIDE FOOD"/>
        <s v="FRUITS"/>
        <s v="MILK"/>
        <s v="VEGETABLE"/>
        <s v="MAID"/>
        <s v="EXTRAS"/>
        <s v="PROVISION"/>
        <s v="COMMUNICATION"/>
        <s v="PETROL"/>
        <s v="CHENNAI EXPENSES"/>
        <s v="ELECTRICITY"/>
        <s v="TRASNSPORT"/>
        <s v="MISC"/>
        <m/>
        <s v="CASH"/>
        <s v="EMI"/>
        <s v="RENT"/>
        <s v="TRANSPORT" u="1"/>
      </sharedItems>
    </cacheField>
    <cacheField name="Particulars" numFmtId="0">
      <sharedItems containsBlank="1"/>
    </cacheField>
    <cacheField name="Amount" numFmtId="0">
      <sharedItems containsString="0" containsBlank="1" containsNumber="1" minValue="-22000" maxValue="106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662034" createdVersion="3" refreshedVersion="4" minRefreshableVersion="3" recordCount="98">
  <cacheSource type="worksheet">
    <worksheetSource ref="A6:D71" sheet="Feb 15- Monthly Expenses"/>
  </cacheSource>
  <cacheFields count="4">
    <cacheField name="Date" numFmtId="0">
      <sharedItems containsString="0" containsBlank="1" containsNumber="1" containsInteger="1" minValue="1" maxValue="28"/>
    </cacheField>
    <cacheField name="Category" numFmtId="0">
      <sharedItems containsBlank="1" count="19">
        <s v="INCOME"/>
        <s v="COMMUNICATION"/>
        <s v="CHENNAI EXPENSES"/>
        <s v="TRANSPORT"/>
        <s v="EXTRAS"/>
        <s v="ELECTRICITY"/>
        <s v="PROVISION"/>
        <s v="VEGETABLE"/>
        <s v="PETROL"/>
        <s v="MILK"/>
        <s v="OUTSIDE FOOD"/>
        <s v="WATER"/>
        <s v="FRUITS"/>
        <m/>
        <s v="MISC"/>
        <s v="CASH"/>
        <s v="EMI"/>
        <s v="RENT"/>
        <s v="TRASNSPORT" u="1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6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r:id="rId1" refreshedBy="Ganesh Chandrasekaran" refreshedDate="42101.938902893518" createdVersion="3" refreshedVersion="4" minRefreshableVersion="3" recordCount="105">
  <cacheSource type="worksheet">
    <worksheetSource ref="A6:D79" sheet="Mar 15- Monthly 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8">
        <s v="INCOME"/>
        <s v="TRANSPORT"/>
        <s v="MILK"/>
        <s v="VEGETABLE"/>
        <s v="OUTSIDE FOOD"/>
        <s v="COMMUNICATION"/>
        <s v="CHENNAI EXPENSES"/>
        <s v="MAID"/>
        <s v="EXTRAS"/>
        <s v="PROVISION"/>
        <s v="WATER"/>
        <s v="PETROL"/>
        <s v="ELECTRICITY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48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r:id="rId1" refreshedBy="Ganesh Chandrasekaran" refreshedDate="42128.41786238426" createdVersion="3" refreshedVersion="4" minRefreshableVersion="3" recordCount="94">
  <cacheSource type="worksheet">
    <worksheetSource ref="A6:D100" sheet="Apr 15- Monthly Expenses 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8">
        <s v="INCOME"/>
        <s v="PROVISION"/>
        <s v="FRUITS"/>
        <s v="EXTRAS"/>
        <s v="MAID"/>
        <s v="COMMUNICATION"/>
        <s v="OUTSIDE FOOD"/>
        <s v="CHENNAI EXPENSES"/>
        <s v="TRANSPORT"/>
        <s v="VEGETABLES"/>
        <s v="MILK"/>
        <s v="ELECTRICITY"/>
        <s v="GA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23400" maxValue="104999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r:id="rId1" refreshedBy="Ganesh Chandrasekaran" refreshedDate="42154.070867361108" createdVersion="3" refreshedVersion="4" minRefreshableVersion="3" recordCount="99">
  <cacheSource type="worksheet">
    <worksheetSource ref="A6:D109" sheet="May 15- Monthly Expenses"/>
  </cacheSource>
  <cacheFields count="4">
    <cacheField name="Date" numFmtId="0">
      <sharedItems containsString="0" containsBlank="1" containsNumber="1" containsInteger="1" minValue="1" maxValue="30"/>
    </cacheField>
    <cacheField name="Category" numFmtId="0">
      <sharedItems containsBlank="1" count="14">
        <s v="INCOME"/>
        <s v="EXTRAS"/>
        <s v="TRANSPORT"/>
        <s v="COMMUNICATION"/>
        <s v="CHENNAI EXPENSES"/>
        <s v="OUTSIDE FOOD"/>
        <s v="MILK"/>
        <s v="PROVISION"/>
        <s v="ELECTRICITY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80000" maxValue="1251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r:id="rId1" refreshedBy="Ganesh Chandrasekaran" refreshedDate="42186.403397453701" createdVersion="4" refreshedVersion="4" minRefreshableVersion="3" recordCount="93">
  <cacheSource type="worksheet">
    <worksheetSource ref="A6:D99" sheet="June 15- Monthly Expenses"/>
  </cacheSource>
  <cacheFields count="4">
    <cacheField name="Date" numFmtId="0">
      <sharedItems containsString="0" containsBlank="1" containsNumber="1" containsInteger="1" minValue="1" maxValue="29"/>
    </cacheField>
    <cacheField name="Category" numFmtId="0">
      <sharedItems containsBlank="1" count="11">
        <s v="INCOME"/>
        <s v="OUTSIDE FOOD"/>
        <s v="TRANSPORT"/>
        <s v="EXTRAS"/>
        <s v="COMMUNICATION"/>
        <s v="CHENNAI EXPENSES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minValue="-22000" maxValue="1085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r:id="rId1" refreshedBy="Ganesh Chandrasekaran" refreshedDate="42218.972135532407" createdVersion="4" refreshedVersion="4" minRefreshableVersion="3" recordCount="94">
  <cacheSource type="worksheet">
    <worksheetSource ref="A6:D100" sheet="July 15- Monthly Expenses"/>
  </cacheSource>
  <cacheFields count="4">
    <cacheField name="Date" numFmtId="0">
      <sharedItems containsString="0" containsBlank="1" containsNumber="1" containsInteger="1" minValue="1" maxValue="31"/>
    </cacheField>
    <cacheField name="Category" numFmtId="0">
      <sharedItems containsBlank="1" count="13">
        <s v="INCOME"/>
        <s v="EXTRAS"/>
        <s v="CHENNAI EXPENSES"/>
        <s v="COMMUNICATION"/>
        <s v="TRANSPORT"/>
        <s v="ELECTRICITY"/>
        <s v="PROVISION"/>
        <s v="OUTSIDE FOOD"/>
        <m/>
        <s v="MISC"/>
        <s v="CASH"/>
        <s v="EMI"/>
        <s v="RENT"/>
      </sharedItems>
    </cacheField>
    <cacheField name="Particulars" numFmtId="0">
      <sharedItems containsBlank="1"/>
    </cacheField>
    <cacheField name="Amount" numFmtId="0">
      <sharedItems containsString="0" containsBlank="1" containsNumber="1" containsInteger="1" minValue="-22000" maxValue="108000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count="94">
  <r>
    <n v="1"/>
    <x v="0"/>
    <s v="CASH "/>
    <n v="8700"/>
  </r>
  <r>
    <n v="1"/>
    <x v="0"/>
    <s v="Monthly Salary Credited"/>
    <n v="97663"/>
  </r>
  <r>
    <n v="1"/>
    <x v="1"/>
    <s v="WATER"/>
    <n v="-40"/>
  </r>
  <r>
    <n v="1"/>
    <x v="2"/>
    <s v="MILK"/>
    <n v="-90"/>
  </r>
  <r>
    <n v="1"/>
    <x v="3"/>
    <s v="FRUITS "/>
    <n v="-60"/>
  </r>
  <r>
    <n v="2"/>
    <x v="4"/>
    <s v="tiffin "/>
    <n v="-90"/>
  </r>
  <r>
    <n v="2"/>
    <x v="5"/>
    <s v="vegetable "/>
    <n v="-38"/>
  </r>
  <r>
    <n v="2"/>
    <x v="3"/>
    <s v="FRUITS"/>
    <n v="-256"/>
  </r>
  <r>
    <n v="2"/>
    <x v="6"/>
    <s v="utensils "/>
    <n v="-5607"/>
  </r>
  <r>
    <n v="3"/>
    <x v="5"/>
    <s v="vegetable "/>
    <n v="-225"/>
  </r>
  <r>
    <n v="3"/>
    <x v="4"/>
    <s v=" junk "/>
    <n v="-57"/>
  </r>
  <r>
    <n v="4"/>
    <x v="4"/>
    <s v=" snacks "/>
    <n v="-75"/>
  </r>
  <r>
    <n v="4"/>
    <x v="7"/>
    <s v=" yoga "/>
    <n v="-3250"/>
  </r>
  <r>
    <n v="4"/>
    <x v="8"/>
    <s v=" provision "/>
    <n v="-140"/>
  </r>
  <r>
    <n v="5"/>
    <x v="9"/>
    <s v=" petrol "/>
    <n v="-200"/>
  </r>
  <r>
    <n v="6"/>
    <x v="10"/>
    <s v=" chennai home "/>
    <n v="-21310"/>
  </r>
  <r>
    <n v="6"/>
    <x v="4"/>
    <s v="dinner "/>
    <n v="-200"/>
  </r>
  <r>
    <n v="7"/>
    <x v="2"/>
    <s v="MILK"/>
    <n v="-30"/>
  </r>
  <r>
    <n v="7"/>
    <x v="6"/>
    <s v=" slogan book "/>
    <n v="-300"/>
  </r>
  <r>
    <n v="7"/>
    <x v="4"/>
    <s v=" snacks "/>
    <n v="-55"/>
  </r>
  <r>
    <n v="8"/>
    <x v="4"/>
    <s v=" tiffin "/>
    <n v="-40"/>
  </r>
  <r>
    <n v="8"/>
    <x v="5"/>
    <s v=" vegetable "/>
    <n v="-91"/>
  </r>
  <r>
    <n v="8"/>
    <x v="8"/>
    <s v=" provision "/>
    <n v="-170"/>
  </r>
  <r>
    <n v="8"/>
    <x v="3"/>
    <s v=" FRUITS"/>
    <n v="-60"/>
  </r>
  <r>
    <n v="9"/>
    <x v="4"/>
    <s v=" tiffin "/>
    <n v="-75"/>
  </r>
  <r>
    <n v="9"/>
    <x v="5"/>
    <s v=" vegetable "/>
    <n v="-30"/>
  </r>
  <r>
    <n v="9"/>
    <x v="4"/>
    <s v=" junk "/>
    <n v="-600"/>
  </r>
  <r>
    <n v="9"/>
    <x v="2"/>
    <s v="MILK"/>
    <n v="-30"/>
  </r>
  <r>
    <n v="9"/>
    <x v="3"/>
    <s v=" FRUITS"/>
    <n v="-600"/>
  </r>
  <r>
    <n v="9"/>
    <x v="11"/>
    <s v="Electricity"/>
    <n v="-793"/>
  </r>
  <r>
    <n v="10"/>
    <x v="12"/>
    <s v="Divya Mobile"/>
    <n v="-200"/>
  </r>
  <r>
    <n v="10"/>
    <x v="6"/>
    <s v="Accucheck"/>
    <n v="-2506"/>
  </r>
  <r>
    <n v="10"/>
    <x v="4"/>
    <s v="junk"/>
    <n v="-80"/>
  </r>
  <r>
    <n v="10"/>
    <x v="5"/>
    <s v="vegetable "/>
    <n v="-30"/>
  </r>
  <r>
    <n v="11"/>
    <x v="6"/>
    <s v="Bike"/>
    <n v="-70"/>
  </r>
  <r>
    <n v="11"/>
    <x v="6"/>
    <s v="Webcam"/>
    <n v="-1382"/>
  </r>
  <r>
    <n v="11"/>
    <x v="2"/>
    <s v="MILK"/>
    <n v="-60"/>
  </r>
  <r>
    <n v="11"/>
    <x v="5"/>
    <s v="vegetable "/>
    <n v="-90"/>
  </r>
  <r>
    <n v="11"/>
    <x v="8"/>
    <s v="Provision"/>
    <n v="-170"/>
  </r>
  <r>
    <n v="12"/>
    <x v="12"/>
    <s v="Ganesh Mobile"/>
    <n v="-150"/>
  </r>
  <r>
    <n v="12"/>
    <x v="13"/>
    <s v="Train Ticket"/>
    <n v="-1085"/>
  </r>
  <r>
    <n v="12"/>
    <x v="5"/>
    <s v="vegetable "/>
    <n v="-65"/>
  </r>
  <r>
    <n v="13"/>
    <x v="9"/>
    <s v="Petrol"/>
    <n v="-200"/>
  </r>
  <r>
    <n v="14"/>
    <x v="2"/>
    <s v="MILK"/>
    <n v="-60"/>
  </r>
  <r>
    <n v="14"/>
    <x v="4"/>
    <s v="Lunch"/>
    <n v="-75"/>
  </r>
  <r>
    <n v="14"/>
    <x v="6"/>
    <s v="Sweeper"/>
    <n v="-40"/>
  </r>
  <r>
    <n v="14"/>
    <x v="8"/>
    <s v="Provision"/>
    <n v="-1511"/>
  </r>
  <r>
    <n v="14"/>
    <x v="6"/>
    <s v="Home needs"/>
    <n v="-1511"/>
  </r>
  <r>
    <n v="14"/>
    <x v="5"/>
    <s v="vegetable "/>
    <n v="-240"/>
  </r>
  <r>
    <n v="14"/>
    <x v="6"/>
    <s v="Bangalore Trip"/>
    <n v="-6900"/>
  </r>
  <r>
    <n v="14"/>
    <x v="4"/>
    <s v="KFC"/>
    <n v="-200"/>
  </r>
  <r>
    <n v="15"/>
    <x v="1"/>
    <s v="WATER"/>
    <n v="-40"/>
  </r>
  <r>
    <n v="17"/>
    <x v="6"/>
    <s v="BOROSIL  JUG"/>
    <n v="-447"/>
  </r>
  <r>
    <n v="17"/>
    <x v="13"/>
    <s v="Ticket"/>
    <n v="-570"/>
  </r>
  <r>
    <n v="18"/>
    <x v="4"/>
    <s v="Pizza"/>
    <n v="-580"/>
  </r>
  <r>
    <n v="20"/>
    <x v="6"/>
    <s v="EXAM FEES"/>
    <n v="-1200"/>
  </r>
  <r>
    <n v="20"/>
    <x v="8"/>
    <s v="Provision"/>
    <n v="-900"/>
  </r>
  <r>
    <n v="20"/>
    <x v="5"/>
    <s v="vegetable "/>
    <n v="-100"/>
  </r>
  <r>
    <n v="20"/>
    <x v="2"/>
    <s v="MILK"/>
    <n v="-64"/>
  </r>
  <r>
    <n v="21"/>
    <x v="6"/>
    <s v="Computer fix"/>
    <n v="-2750"/>
  </r>
  <r>
    <n v="21"/>
    <x v="4"/>
    <s v="KFC"/>
    <n v="-320"/>
  </r>
  <r>
    <n v="21"/>
    <x v="6"/>
    <s v="medicine"/>
    <n v="-340"/>
  </r>
  <r>
    <n v="22"/>
    <x v="12"/>
    <s v="Divya Mobile"/>
    <n v="-200"/>
  </r>
  <r>
    <n v="22"/>
    <x v="12"/>
    <s v="Broadband"/>
    <n v="-2152"/>
  </r>
  <r>
    <n v="22"/>
    <x v="2"/>
    <s v="MILK"/>
    <n v="-60"/>
  </r>
  <r>
    <n v="22"/>
    <x v="5"/>
    <s v="vegetable "/>
    <n v="-200"/>
  </r>
  <r>
    <n v="23"/>
    <x v="4"/>
    <s v="Tiffin "/>
    <n v="-160"/>
  </r>
  <r>
    <n v="23"/>
    <x v="4"/>
    <s v="Sweets"/>
    <n v="-240"/>
  </r>
  <r>
    <n v="23"/>
    <x v="8"/>
    <s v="Provision"/>
    <n v="-92"/>
  </r>
  <r>
    <n v="23"/>
    <x v="6"/>
    <s v="God"/>
    <n v="-400"/>
  </r>
  <r>
    <n v="23"/>
    <x v="6"/>
    <s v="TV Cable"/>
    <n v="-200"/>
  </r>
  <r>
    <n v="24"/>
    <x v="8"/>
    <s v="Provision"/>
    <n v="-180"/>
  </r>
  <r>
    <n v="24"/>
    <x v="5"/>
    <s v="vegetable "/>
    <n v="-150"/>
  </r>
  <r>
    <n v="24"/>
    <x v="6"/>
    <s v="Gift"/>
    <n v="-1699"/>
  </r>
  <r>
    <n v="24"/>
    <x v="8"/>
    <s v="Provision"/>
    <n v="-272"/>
  </r>
  <r>
    <n v="25"/>
    <x v="13"/>
    <s v="Train Ticket"/>
    <n v="-337"/>
  </r>
  <r>
    <n v="25"/>
    <x v="6"/>
    <s v="ISKCON +"/>
    <n v="-3000"/>
  </r>
  <r>
    <n v="26"/>
    <x v="14"/>
    <s v="MAID"/>
    <n v="-750"/>
  </r>
  <r>
    <n v="26"/>
    <x v="9"/>
    <s v="Petrol"/>
    <n v="-200"/>
  </r>
  <r>
    <n v="26"/>
    <x v="4"/>
    <s v="Snacks"/>
    <n v="-70"/>
  </r>
  <r>
    <n v="27"/>
    <x v="8"/>
    <s v="Provision"/>
    <n v="-110"/>
  </r>
  <r>
    <n v="27"/>
    <x v="13"/>
    <s v="Train Ticket"/>
    <n v="-337"/>
  </r>
  <r>
    <n v="27"/>
    <x v="12"/>
    <s v="Ganesh Mobile"/>
    <n v="-150"/>
  </r>
  <r>
    <m/>
    <x v="15"/>
    <m/>
    <m/>
  </r>
  <r>
    <m/>
    <x v="15"/>
    <m/>
    <m/>
  </r>
  <r>
    <m/>
    <x v="15"/>
    <m/>
    <m/>
  </r>
  <r>
    <m/>
    <x v="15"/>
    <m/>
    <m/>
  </r>
  <r>
    <m/>
    <x v="15"/>
    <m/>
    <m/>
  </r>
  <r>
    <m/>
    <x v="15"/>
    <m/>
    <m/>
  </r>
  <r>
    <n v="1"/>
    <x v="16"/>
    <s v="MISC"/>
    <n v="-100"/>
  </r>
  <r>
    <n v="1"/>
    <x v="17"/>
    <s v="CASH ON HAND"/>
    <n v="-20"/>
  </r>
  <r>
    <n v="1"/>
    <x v="18"/>
    <s v="Citibank EMI"/>
    <n v="-14663"/>
  </r>
  <r>
    <n v="1"/>
    <x v="18"/>
    <s v="HDFC EMI"/>
    <n v="-22000"/>
  </r>
  <r>
    <n v="1"/>
    <x v="19"/>
    <s v="House Rent"/>
    <n v="-17370"/>
  </r>
</pivotCacheRecords>
</file>

<file path=xl/pivotCache/pivotCacheRecords10.xml><?xml version="1.0" encoding="utf-8"?>
<pivotCacheRecords xmlns="http://schemas.openxmlformats.org/spreadsheetml/2006/main" xmlns:r="http://schemas.openxmlformats.org/officeDocument/2006/relationships" count="95">
  <r>
    <n v="1"/>
    <x v="0"/>
    <s v="Monthly Salary Credited"/>
    <n v="108000"/>
  </r>
  <r>
    <n v="1"/>
    <x v="0"/>
    <s v="STOCK DIVIDEND"/>
    <n v="85000"/>
  </r>
  <r>
    <n v="1"/>
    <x v="1"/>
    <s v="Monthly Expenses"/>
    <n v="-6000"/>
  </r>
  <r>
    <n v="1"/>
    <x v="1"/>
    <s v="Airtel Broadband"/>
    <n v="-1900"/>
  </r>
  <r>
    <n v="1"/>
    <x v="1"/>
    <s v="GRT"/>
    <n v="-2000"/>
  </r>
  <r>
    <n v="1"/>
    <x v="2"/>
    <s v="Airtel Broadband"/>
    <n v="-1870"/>
  </r>
  <r>
    <n v="1"/>
    <x v="3"/>
    <s v="Lunch"/>
    <n v="-153"/>
  </r>
  <r>
    <n v="1"/>
    <x v="4"/>
    <s v="Bigbasket"/>
    <n v="-1016"/>
  </r>
  <r>
    <n v="4"/>
    <x v="5"/>
    <s v="BIKE Tyre"/>
    <n v="-400"/>
  </r>
  <r>
    <n v="4"/>
    <x v="6"/>
    <s v="Bang to Chennai"/>
    <n v="-800"/>
  </r>
  <r>
    <n v="5"/>
    <x v="2"/>
    <s v="Ganesh Mobile"/>
    <n v="-150"/>
  </r>
  <r>
    <n v="5"/>
    <x v="2"/>
    <s v="Airtel DTH"/>
    <n v="-250"/>
  </r>
  <r>
    <n v="7"/>
    <x v="5"/>
    <s v="Insurance Deduction"/>
    <n v="-4500"/>
  </r>
  <r>
    <n v="7"/>
    <x v="5"/>
    <s v="Passport Renewal"/>
    <n v="-1500"/>
  </r>
  <r>
    <n v="7"/>
    <x v="6"/>
    <s v="Chennai to Bang"/>
    <n v="-630"/>
  </r>
  <r>
    <n v="7"/>
    <x v="6"/>
    <s v="Bangalore + Chennai auto"/>
    <n v="-100"/>
  </r>
  <r>
    <n v="8"/>
    <x v="6"/>
    <s v="Petrol"/>
    <n v="-100"/>
  </r>
  <r>
    <n v="9"/>
    <x v="5"/>
    <s v="Saloon"/>
    <n v="-300"/>
  </r>
  <r>
    <n v="10"/>
    <x v="5"/>
    <s v="Revenue Officer"/>
    <n v="-372"/>
  </r>
  <r>
    <n v="11"/>
    <x v="2"/>
    <s v="Ganesh Mobile"/>
    <n v="-200"/>
  </r>
  <r>
    <n v="13"/>
    <x v="5"/>
    <s v="Amazon Baby feed"/>
    <n v="-1790"/>
  </r>
  <r>
    <n v="14"/>
    <x v="3"/>
    <s v="Pizza"/>
    <n v="-565"/>
  </r>
  <r>
    <n v="16"/>
    <x v="7"/>
    <s v="BESCOMO"/>
    <n v="-365"/>
  </r>
  <r>
    <n v="18"/>
    <x v="6"/>
    <s v="Bangalore to Chennai"/>
    <n v="-945"/>
  </r>
  <r>
    <n v="18"/>
    <x v="5"/>
    <s v="Ganesh Expenses"/>
    <n v="-2000"/>
  </r>
  <r>
    <n v="19"/>
    <x v="5"/>
    <s v="Mom's Marriage Gift"/>
    <n v="-1500"/>
  </r>
  <r>
    <n v="22"/>
    <x v="5"/>
    <s v="MEDPLUS "/>
    <n v="-400"/>
  </r>
  <r>
    <n v="23"/>
    <x v="5"/>
    <s v="Dress"/>
    <n v="-4000"/>
  </r>
  <r>
    <n v="25"/>
    <x v="6"/>
    <s v="Bangalore to Chennai"/>
    <n v="-596"/>
  </r>
  <r>
    <n v="26"/>
    <x v="2"/>
    <s v="Ganesh Mobile"/>
    <n v="-154"/>
  </r>
  <r>
    <n v="29"/>
    <x v="5"/>
    <s v="Divya Gift"/>
    <n v="-29000"/>
  </r>
  <r>
    <n v="30"/>
    <x v="5"/>
    <s v="Headset"/>
    <n v="-890"/>
  </r>
  <r>
    <n v="30"/>
    <x v="5"/>
    <s v="Ankith Dress"/>
    <n v="-627"/>
  </r>
  <r>
    <n v="31"/>
    <x v="5"/>
    <s v="Amma Mobile"/>
    <n v="-668"/>
  </r>
  <r>
    <n v="31"/>
    <x v="5"/>
    <s v="Ganesh Divya Anniversary"/>
    <n v="-6813"/>
  </r>
  <r>
    <n v="31"/>
    <x v="5"/>
    <s v="Ganesh Expenses"/>
    <n v="-1600"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n v="1"/>
    <x v="9"/>
    <s v="MISC"/>
    <n v="0"/>
  </r>
  <r>
    <n v="1"/>
    <x v="10"/>
    <s v="CASH ON HAND"/>
    <n v="0"/>
  </r>
  <r>
    <n v="1"/>
    <x v="11"/>
    <s v="Citibank EMI"/>
    <n v="-14663"/>
  </r>
  <r>
    <n v="1"/>
    <x v="11"/>
    <s v="HDFC EMI"/>
    <n v="-22000"/>
  </r>
  <r>
    <n v="1"/>
    <x v="12"/>
    <s v="EMI"/>
    <n v="-10000"/>
  </r>
  <r>
    <n v="1"/>
    <x v="13"/>
    <s v="House Rent"/>
    <n v="-17500"/>
  </r>
</pivotCacheRecords>
</file>

<file path=xl/pivotCache/pivotCacheRecords11.xml><?xml version="1.0" encoding="utf-8"?>
<pivotCacheRecords xmlns="http://schemas.openxmlformats.org/spreadsheetml/2006/main" xmlns:r="http://schemas.openxmlformats.org/officeDocument/2006/relationships" count="96">
  <r>
    <n v="1"/>
    <x v="0"/>
    <s v="Monthly Salary Credited"/>
    <n v="108000"/>
  </r>
  <r>
    <n v="1"/>
    <x v="1"/>
    <s v="Chennai to bangalore"/>
    <n v="-525"/>
  </r>
  <r>
    <n v="1"/>
    <x v="2"/>
    <s v="Bangalore Broadband"/>
    <n v="-2433"/>
  </r>
  <r>
    <n v="1"/>
    <x v="3"/>
    <s v="Chennai Broadband"/>
    <n v="-1888"/>
  </r>
  <r>
    <n v="1"/>
    <x v="3"/>
    <s v="Electricity"/>
    <n v="-1330"/>
  </r>
  <r>
    <n v="1"/>
    <x v="3"/>
    <s v="Monthly Expenses"/>
    <n v="-7900"/>
  </r>
  <r>
    <n v="1"/>
    <x v="4"/>
    <s v="Divya Expenses"/>
    <n v="-2000"/>
  </r>
  <r>
    <n v="1"/>
    <x v="2"/>
    <s v="Divya Mobile"/>
    <n v="-250"/>
  </r>
  <r>
    <n v="3"/>
    <x v="2"/>
    <s v="Airtel Bangalore DTH"/>
    <n v="-250"/>
  </r>
  <r>
    <n v="4"/>
    <x v="5"/>
    <s v="BigBasket Grocery"/>
    <n v="-1004"/>
  </r>
  <r>
    <n v="5"/>
    <x v="4"/>
    <s v="MKP Outlet"/>
    <n v="-227"/>
  </r>
  <r>
    <n v="5"/>
    <x v="4"/>
    <s v="2012-2013 Tax Demand"/>
    <n v="-2040"/>
  </r>
  <r>
    <n v="5"/>
    <x v="6"/>
    <s v="Pizza"/>
    <n v="-600"/>
  </r>
  <r>
    <n v="6"/>
    <x v="6"/>
    <s v="Briyani"/>
    <n v="-200"/>
  </r>
  <r>
    <n v="7"/>
    <x v="1"/>
    <s v="Bangalore to Chennai"/>
    <n v="-800"/>
  </r>
  <r>
    <n v="8"/>
    <x v="3"/>
    <s v="GRT"/>
    <n v="-2000"/>
  </r>
  <r>
    <n v="10"/>
    <x v="6"/>
    <s v="SUBWAY"/>
    <n v="-300"/>
  </r>
  <r>
    <n v="12"/>
    <x v="1"/>
    <s v="Chennai to bangalore"/>
    <n v="-945"/>
  </r>
  <r>
    <n v="13"/>
    <x v="4"/>
    <s v="Santhosh Kid"/>
    <n v="-1125"/>
  </r>
  <r>
    <n v="14"/>
    <x v="7"/>
    <s v="Bangalore Home"/>
    <n v="-403"/>
  </r>
  <r>
    <n v="14"/>
    <x v="4"/>
    <s v="Ganesh Expenses"/>
    <n v="-1700"/>
  </r>
  <r>
    <n v="16"/>
    <x v="4"/>
    <s v="Citibank Loan"/>
    <n v="-4000"/>
  </r>
  <r>
    <n v="18"/>
    <x v="4"/>
    <s v="Chennai Mosquito Net"/>
    <n v="-5000"/>
  </r>
  <r>
    <n v="18"/>
    <x v="6"/>
    <s v="Pizza"/>
    <n v="-616"/>
  </r>
  <r>
    <n v="19"/>
    <x v="1"/>
    <s v="Ganesh Petrol"/>
    <n v="-200"/>
  </r>
  <r>
    <n v="20"/>
    <x v="6"/>
    <s v="Lunch"/>
    <n v="-200"/>
  </r>
  <r>
    <n v="20"/>
    <x v="1"/>
    <s v="Chennai to bangalore"/>
    <n v="-500"/>
  </r>
  <r>
    <n v="20"/>
    <x v="2"/>
    <s v="Ganesh Mobile"/>
    <n v="-250"/>
  </r>
  <r>
    <n v="25"/>
    <x v="8"/>
    <s v="MEDPLUS"/>
    <n v="-392.5"/>
  </r>
  <r>
    <n v="25"/>
    <x v="8"/>
    <s v="SIVANMALAI"/>
    <n v="-1094"/>
  </r>
  <r>
    <n v="25"/>
    <x v="8"/>
    <s v="BMS"/>
    <n v="-694"/>
  </r>
  <r>
    <n v="25"/>
    <x v="8"/>
    <s v="AK PLAZA"/>
    <n v="-759"/>
  </r>
  <r>
    <n v="25"/>
    <x v="8"/>
    <s v="LATHA SUPERMARKET"/>
    <n v="-470"/>
  </r>
  <r>
    <n v="25"/>
    <x v="8"/>
    <s v="MEDPLUS"/>
    <n v="-405"/>
  </r>
  <r>
    <n v="26"/>
    <x v="8"/>
    <s v="LITTLE ONE"/>
    <n v="-2166"/>
  </r>
  <r>
    <n v="28"/>
    <x v="1"/>
    <s v="Chennai to bangalore"/>
    <n v="-525"/>
  </r>
  <r>
    <n v="28"/>
    <x v="4"/>
    <s v="KARUNA Photos"/>
    <n v="-5250"/>
  </r>
  <r>
    <n v="28"/>
    <x v="2"/>
    <s v="Ganesh Mobile"/>
    <n v="-200"/>
  </r>
  <r>
    <n v="28"/>
    <x v="2"/>
    <s v="Divya Mobile"/>
    <n v="-250"/>
  </r>
  <r>
    <n v="28"/>
    <x v="6"/>
    <s v="PIND"/>
    <n v="-1802"/>
  </r>
  <r>
    <n v="29"/>
    <x v="1"/>
    <s v="Bangalore to Chennai"/>
    <n v="-1100"/>
  </r>
  <r>
    <n v="30"/>
    <x v="2"/>
    <s v="Bangalore DTH"/>
    <n v="-22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0"/>
  </r>
  <r>
    <n v="1"/>
    <x v="11"/>
    <s v="CASH ON HAND"/>
    <n v="-3600"/>
  </r>
  <r>
    <n v="1"/>
    <x v="12"/>
    <s v="Citibank EMI"/>
    <n v="-14663"/>
  </r>
  <r>
    <n v="1"/>
    <x v="12"/>
    <s v="HDFC EMI"/>
    <n v="-22000"/>
  </r>
  <r>
    <n v="1"/>
    <x v="13"/>
    <s v="EMI"/>
    <n v="-2500"/>
  </r>
  <r>
    <n v="1"/>
    <x v="14"/>
    <s v="House Rent"/>
    <n v="-17450"/>
  </r>
  <r>
    <m/>
    <x v="9"/>
    <m/>
    <m/>
  </r>
</pivotCacheRecords>
</file>

<file path=xl/pivotCache/pivotCacheRecords12.xml><?xml version="1.0" encoding="utf-8"?>
<pivotCacheRecords xmlns="http://schemas.openxmlformats.org/spreadsheetml/2006/main" xmlns:r="http://schemas.openxmlformats.org/officeDocument/2006/relationships" count="96">
  <r>
    <n v="1"/>
    <x v="0"/>
    <s v="Monthly Salary Credited"/>
    <n v="108000"/>
  </r>
  <r>
    <n v="1"/>
    <x v="0"/>
    <s v="Yatra Refund"/>
    <n v="34261"/>
  </r>
  <r>
    <n v="1"/>
    <x v="1"/>
    <s v="Mobile Accessories"/>
    <n v="-1200"/>
  </r>
  <r>
    <n v="1"/>
    <x v="2"/>
    <s v="Ganesh 3G"/>
    <n v="-154"/>
  </r>
  <r>
    <n v="3"/>
    <x v="3"/>
    <s v="Vaccination"/>
    <n v="-1581"/>
  </r>
  <r>
    <n v="3"/>
    <x v="4"/>
    <s v="Oven Fresh"/>
    <n v="-394"/>
  </r>
  <r>
    <n v="4"/>
    <x v="1"/>
    <s v="Shreekar Shoes"/>
    <n v="-1476"/>
  </r>
  <r>
    <n v="5"/>
    <x v="5"/>
    <s v="Chennai to bangalore"/>
    <n v="-525"/>
  </r>
  <r>
    <n v="5"/>
    <x v="1"/>
    <s v="Aircel Mobile"/>
    <n v="-100"/>
  </r>
  <r>
    <n v="5"/>
    <x v="2"/>
    <s v="Bangalore Broadband"/>
    <n v="-2403"/>
  </r>
  <r>
    <n v="5"/>
    <x v="6"/>
    <s v="Broadband"/>
    <n v="-1918"/>
  </r>
  <r>
    <n v="5"/>
    <x v="6"/>
    <s v="Monthly Expenses"/>
    <n v="-8500"/>
  </r>
  <r>
    <n v="7"/>
    <x v="5"/>
    <s v="Bangalore to Chennai"/>
    <n v="-800"/>
  </r>
  <r>
    <n v="7"/>
    <x v="4"/>
    <s v="Briyani"/>
    <n v="-235"/>
  </r>
  <r>
    <n v="7"/>
    <x v="1"/>
    <s v="Divya Laptop Battery"/>
    <n v="-1222"/>
  </r>
  <r>
    <n v="10"/>
    <x v="2"/>
    <s v="Divya Mobile"/>
    <n v="-250"/>
  </r>
  <r>
    <n v="10"/>
    <x v="2"/>
    <s v="Ganesh Mobile"/>
    <n v="-200"/>
  </r>
  <r>
    <n v="10"/>
    <x v="1"/>
    <s v="Hard Disk Enclosure"/>
    <n v="-350"/>
  </r>
  <r>
    <n v="11"/>
    <x v="1"/>
    <s v="Astrology"/>
    <n v="-3650"/>
  </r>
  <r>
    <n v="11"/>
    <x v="4"/>
    <s v="Pizza"/>
    <n v="-570"/>
  </r>
  <r>
    <n v="12"/>
    <x v="5"/>
    <s v="Chennai to bangalore"/>
    <n v="-525"/>
  </r>
  <r>
    <n v="12"/>
    <x v="5"/>
    <s v="Taxi"/>
    <n v="-400"/>
  </r>
  <r>
    <n v="12"/>
    <x v="4"/>
    <s v="KFC"/>
    <n v="-258"/>
  </r>
  <r>
    <n v="12"/>
    <x v="7"/>
    <s v="BESCOM"/>
    <n v="-390"/>
  </r>
  <r>
    <n v="14"/>
    <x v="5"/>
    <s v="PETROL"/>
    <n v="-200"/>
  </r>
  <r>
    <n v="14"/>
    <x v="0"/>
    <s v="Divya Angel Broking"/>
    <n v="0"/>
  </r>
  <r>
    <n v="15"/>
    <x v="3"/>
    <s v="RD"/>
    <n v="-1000"/>
  </r>
  <r>
    <n v="15"/>
    <x v="4"/>
    <s v="Divya Pizza"/>
    <n v="-432"/>
  </r>
  <r>
    <n v="16"/>
    <x v="4"/>
    <s v="Ganesh Pizza"/>
    <n v="-414"/>
  </r>
  <r>
    <n v="17"/>
    <x v="4"/>
    <s v="Ganesh Lunch"/>
    <n v="-185"/>
  </r>
  <r>
    <n v="17"/>
    <x v="1"/>
    <s v="Ganesh Expenses"/>
    <n v="-1500"/>
  </r>
  <r>
    <n v="19"/>
    <x v="5"/>
    <s v="Bangalore to Chennai"/>
    <n v="-1299"/>
  </r>
  <r>
    <n v="19"/>
    <x v="8"/>
    <s v="Home Needs"/>
    <n v="-256"/>
  </r>
  <r>
    <n v="22"/>
    <x v="1"/>
    <s v="DIWALI Chennai Silks"/>
    <n v="-12650"/>
  </r>
  <r>
    <n v="21"/>
    <x v="5"/>
    <s v="OLA Money"/>
    <n v="-599"/>
  </r>
  <r>
    <n v="22"/>
    <x v="5"/>
    <s v="Diwali Purchase"/>
    <n v="-400"/>
  </r>
  <r>
    <n v="22"/>
    <x v="4"/>
    <s v="Pizza"/>
    <n v="-1150"/>
  </r>
  <r>
    <n v="24"/>
    <x v="2"/>
    <s v="Divya &amp; Ganesh Mobile"/>
    <n v="-450"/>
  </r>
  <r>
    <n v="24"/>
    <x v="1"/>
    <s v="Diwali FabIndia"/>
    <n v="-14805"/>
  </r>
  <r>
    <n v="24"/>
    <x v="4"/>
    <s v="ShirMithai"/>
    <n v="-1091"/>
  </r>
  <r>
    <n v="24"/>
    <x v="0"/>
    <s v="Father in law"/>
    <n v="2000"/>
  </r>
  <r>
    <n v="25"/>
    <x v="1"/>
    <s v="Diwali Denim Linen"/>
    <n v="-2100"/>
  </r>
  <r>
    <n v="25"/>
    <x v="3"/>
    <s v="Lactonic"/>
    <n v="-392"/>
  </r>
  <r>
    <n v="25"/>
    <x v="5"/>
    <s v="Chennai to bangalore"/>
    <n v="-735"/>
  </r>
  <r>
    <n v="27"/>
    <x v="5"/>
    <s v="Bangalore to Chennai"/>
    <n v="-900"/>
  </r>
  <r>
    <n v="28"/>
    <x v="1"/>
    <s v="Ganesh Expenses"/>
    <n v="-1600"/>
  </r>
  <r>
    <n v="30"/>
    <x v="4"/>
    <s v="Pizza"/>
    <n v="-50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-100"/>
  </r>
  <r>
    <n v="1"/>
    <x v="11"/>
    <s v="CASH ON HAND"/>
    <n v="-1000"/>
  </r>
  <r>
    <n v="1"/>
    <x v="12"/>
    <s v="HDFC EMI"/>
    <n v="-22000"/>
  </r>
  <r>
    <n v="1"/>
    <x v="12"/>
    <s v="Citibank EMI"/>
    <n v="-12500"/>
  </r>
  <r>
    <n v="1"/>
    <x v="12"/>
    <s v="LAND"/>
    <n v="-2500"/>
  </r>
  <r>
    <n v="1"/>
    <x v="13"/>
    <s v="House Rent"/>
    <n v="-17450"/>
  </r>
</pivotCacheRecords>
</file>

<file path=xl/pivotCache/pivotCacheRecords13.xml><?xml version="1.0" encoding="utf-8"?>
<pivotCacheRecords xmlns="http://schemas.openxmlformats.org/spreadsheetml/2006/main" xmlns:r="http://schemas.openxmlformats.org/officeDocument/2006/relationships" count="102">
  <r>
    <n v="1"/>
    <x v="0"/>
    <s v="Monthly Salary Credited"/>
    <n v="108000"/>
  </r>
  <r>
    <n v="1"/>
    <x v="0"/>
    <s v="Yatra Refund"/>
    <n v="5739"/>
  </r>
  <r>
    <n v="1"/>
    <x v="0"/>
    <s v="CASH ON HAND"/>
    <n v="1000"/>
  </r>
  <r>
    <n v="1"/>
    <x v="0"/>
    <s v="Sonata Dividend"/>
    <n v="95550"/>
  </r>
  <r>
    <n v="1"/>
    <x v="1"/>
    <s v="Amma Mobile"/>
    <n v="-230"/>
  </r>
  <r>
    <n v="1"/>
    <x v="2"/>
    <s v="Poweryourmoney"/>
    <n v="-1300"/>
  </r>
  <r>
    <n v="2"/>
    <x v="3"/>
    <s v="Bangalore to Chennai"/>
    <n v="-730"/>
  </r>
  <r>
    <n v="2"/>
    <x v="1"/>
    <s v="Airtel Broadband"/>
    <n v="-2318"/>
  </r>
  <r>
    <n v="2"/>
    <x v="4"/>
    <s v="Airtel Broadband"/>
    <n v="-2087"/>
  </r>
  <r>
    <n v="2"/>
    <x v="4"/>
    <s v="GRT"/>
    <n v="-2000"/>
  </r>
  <r>
    <n v="5"/>
    <x v="4"/>
    <s v="Monthly expenses"/>
    <n v="-2700"/>
  </r>
  <r>
    <n v="5"/>
    <x v="2"/>
    <s v="Diwali Expenses"/>
    <n v="-4500"/>
  </r>
  <r>
    <n v="8"/>
    <x v="2"/>
    <s v="Diwali Seenu Mama"/>
    <n v="-2000"/>
  </r>
  <r>
    <n v="8"/>
    <x v="2"/>
    <s v="Diwali Raju &amp; Ramu Mama"/>
    <n v="-2000"/>
  </r>
  <r>
    <n v="8"/>
    <x v="5"/>
    <s v="IBACO"/>
    <n v="-262"/>
  </r>
  <r>
    <n v="8"/>
    <x v="2"/>
    <s v="Diwali DENIM AND LINEN"/>
    <n v="-3800"/>
  </r>
  <r>
    <n v="9"/>
    <x v="4"/>
    <s v="Electricity"/>
    <n v="-2988"/>
  </r>
  <r>
    <n v="9"/>
    <x v="2"/>
    <s v="Diwali Pulav"/>
    <n v="-825"/>
  </r>
  <r>
    <n v="11"/>
    <x v="6"/>
    <s v="Medplus"/>
    <n v="-588.5"/>
  </r>
  <r>
    <n v="13"/>
    <x v="5"/>
    <s v="Pizza"/>
    <n v="-552"/>
  </r>
  <r>
    <n v="14"/>
    <x v="7"/>
    <s v="Reliance Fresh"/>
    <n v="-2305"/>
  </r>
  <r>
    <n v="14"/>
    <x v="1"/>
    <s v="Divya Mobile"/>
    <n v="-250"/>
  </r>
  <r>
    <n v="14"/>
    <x v="2"/>
    <s v="IN LAW TRAVEL"/>
    <n v="-3250"/>
  </r>
  <r>
    <n v="15"/>
    <x v="6"/>
    <s v="Monthly Deposit"/>
    <n v="-1000"/>
  </r>
  <r>
    <n v="15"/>
    <x v="1"/>
    <s v="Airtel DTH"/>
    <n v="-200"/>
  </r>
  <r>
    <n v="15"/>
    <x v="7"/>
    <s v="HOME NEEDS"/>
    <n v="-1248"/>
  </r>
  <r>
    <n v="15"/>
    <x v="3"/>
    <s v="Chennai To Bangalore"/>
    <n v="-6000"/>
  </r>
  <r>
    <n v="16"/>
    <x v="6"/>
    <s v="MOM and ME"/>
    <n v="-2200"/>
  </r>
  <r>
    <n v="16"/>
    <x v="2"/>
    <s v="Amma Slippers"/>
    <n v="-150"/>
  </r>
  <r>
    <n v="17"/>
    <x v="2"/>
    <s v="Appa Track Pant"/>
    <n v="-1325"/>
  </r>
  <r>
    <n v="17"/>
    <x v="6"/>
    <s v="Soap "/>
    <n v="-288"/>
  </r>
  <r>
    <n v="17"/>
    <x v="8"/>
    <s v="BESCOM"/>
    <n v="-380.73"/>
  </r>
  <r>
    <n v="17"/>
    <x v="0"/>
    <s v="CASH"/>
    <n v="1600"/>
  </r>
  <r>
    <n v="17"/>
    <x v="2"/>
    <s v="GANESH EXPENSES"/>
    <n v="-1600"/>
  </r>
  <r>
    <n v="18"/>
    <x v="2"/>
    <s v="Room Heater"/>
    <n v="-2100"/>
  </r>
  <r>
    <n v="21"/>
    <x v="1"/>
    <s v="Ganesh 3G"/>
    <n v="-194"/>
  </r>
  <r>
    <n v="21"/>
    <x v="2"/>
    <s v="Fridge and Washing Machine"/>
    <n v="-51896"/>
  </r>
  <r>
    <n v="21"/>
    <x v="5"/>
    <s v="Hyderabad Handi Briyani"/>
    <n v="-264"/>
  </r>
  <r>
    <n v="21"/>
    <x v="2"/>
    <s v="Big Bazaar Kitchen Accessories"/>
    <n v="-4437"/>
  </r>
  <r>
    <n v="21"/>
    <x v="2"/>
    <s v="Extension Chord"/>
    <n v="-650"/>
  </r>
  <r>
    <n v="21"/>
    <x v="2"/>
    <s v="SLR Spirits"/>
    <n v="-342"/>
  </r>
  <r>
    <n v="22"/>
    <x v="3"/>
    <s v="Bangalore to Chennai"/>
    <n v="-1600"/>
  </r>
  <r>
    <n v="22"/>
    <x v="7"/>
    <s v="HOME NEEDS"/>
    <n v="-1100"/>
  </r>
  <r>
    <n v="22"/>
    <x v="9"/>
    <s v="Vegetables"/>
    <n v="-660"/>
  </r>
  <r>
    <n v="22"/>
    <x v="10"/>
    <s v="Fruits"/>
    <n v="-240"/>
  </r>
  <r>
    <n v="22"/>
    <x v="11"/>
    <s v="Milk"/>
    <n v="-185"/>
  </r>
  <r>
    <n v="22"/>
    <x v="2"/>
    <s v="Others"/>
    <n v="-415"/>
  </r>
  <r>
    <n v="23"/>
    <x v="2"/>
    <s v="Cake"/>
    <n v="-500"/>
  </r>
  <r>
    <n v="23"/>
    <x v="7"/>
    <s v="HOME NEEDS"/>
    <n v="-380"/>
  </r>
  <r>
    <n v="23"/>
    <x v="9"/>
    <s v="Vegetables"/>
    <n v="-240"/>
  </r>
  <r>
    <n v="23"/>
    <x v="2"/>
    <s v="Courier"/>
    <n v="-130"/>
  </r>
  <r>
    <n v="23"/>
    <x v="2"/>
    <s v="Fridge Washing machine Accessories"/>
    <n v="-5200"/>
  </r>
  <r>
    <n v="23"/>
    <x v="2"/>
    <s v="Pillow"/>
    <n v="-500"/>
  </r>
  <r>
    <n v="23"/>
    <x v="2"/>
    <s v="MAMA MAMI Karthikai"/>
    <n v="-1000"/>
  </r>
  <r>
    <n v="23"/>
    <x v="2"/>
    <s v="Hajmola"/>
    <n v="-300"/>
  </r>
  <r>
    <n v="24"/>
    <x v="0"/>
    <s v="CASH from MAMA"/>
    <n v="1600"/>
  </r>
  <r>
    <n v="24"/>
    <x v="1"/>
    <s v="Ganesh 3G"/>
    <n v="-300"/>
  </r>
  <r>
    <n v="26"/>
    <x v="3"/>
    <s v="Bangalore to Chennai"/>
    <n v="-800"/>
  </r>
  <r>
    <n v="28"/>
    <x v="2"/>
    <s v="Divya Bike"/>
    <n v="-61910"/>
  </r>
  <r>
    <n v="28"/>
    <x v="9"/>
    <s v="Vegetables"/>
    <n v="-1370"/>
  </r>
  <r>
    <n v="28"/>
    <x v="5"/>
    <s v="Pizza"/>
    <n v="-450"/>
  </r>
  <r>
    <n v="28"/>
    <x v="2"/>
    <s v="Auto"/>
    <n v="-250"/>
  </r>
  <r>
    <n v="29"/>
    <x v="12"/>
    <s v="Petrol"/>
    <n v="-200"/>
  </r>
  <r>
    <n v="30"/>
    <x v="2"/>
    <s v="Auto"/>
    <n v="-100"/>
  </r>
  <r>
    <n v="30"/>
    <x v="2"/>
    <s v="Stamp paper"/>
    <n v="-400"/>
  </r>
  <r>
    <n v="30"/>
    <x v="6"/>
    <s v="Ankith Doctor"/>
    <n v="-500"/>
  </r>
  <r>
    <n v="30"/>
    <x v="6"/>
    <s v="Ankith Medicine"/>
    <n v="-110"/>
  </r>
  <r>
    <n v="30"/>
    <x v="9"/>
    <s v="Vegetables"/>
    <n v="-240"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n v="1"/>
    <x v="14"/>
    <s v="MISC"/>
    <n v="-630"/>
  </r>
  <r>
    <n v="1"/>
    <x v="15"/>
    <s v="CASH ON HAND"/>
    <n v="-1100"/>
  </r>
  <r>
    <n v="1"/>
    <x v="16"/>
    <s v="HDFC EMI"/>
    <n v="-22000"/>
  </r>
  <r>
    <n v="1"/>
    <x v="16"/>
    <s v="Citibank EMI"/>
    <n v="-9000"/>
  </r>
  <r>
    <n v="1"/>
    <x v="16"/>
    <s v="LAND"/>
    <n v="-2500"/>
  </r>
  <r>
    <n v="1"/>
    <x v="17"/>
    <s v="House Rent"/>
    <n v="-17450"/>
  </r>
  <r>
    <m/>
    <x v="13"/>
    <m/>
    <m/>
  </r>
</pivotCacheRecords>
</file>

<file path=xl/pivotCache/pivotCacheRecords14.xml><?xml version="1.0" encoding="utf-8"?>
<pivotCacheRecords xmlns="http://schemas.openxmlformats.org/spreadsheetml/2006/main" xmlns:r="http://schemas.openxmlformats.org/officeDocument/2006/relationships" count="137">
  <r>
    <n v="1"/>
    <x v="0"/>
    <s v="Monthly Salary Credited"/>
    <n v="114000"/>
  </r>
  <r>
    <n v="1"/>
    <x v="0"/>
    <s v="CASH ON HAND"/>
    <n v="1100"/>
  </r>
  <r>
    <n v="1"/>
    <x v="1"/>
    <s v="Helmet"/>
    <n v="-1887"/>
  </r>
  <r>
    <n v="1"/>
    <x v="2"/>
    <s v="MAMA Recharge"/>
    <n v="-200"/>
  </r>
  <r>
    <n v="3"/>
    <x v="3"/>
    <s v="Provision"/>
    <n v="-185"/>
  </r>
  <r>
    <n v="3"/>
    <x v="4"/>
    <s v="Milk"/>
    <n v="-55"/>
  </r>
  <r>
    <n v="3"/>
    <x v="5"/>
    <s v="Dosa"/>
    <n v="-150"/>
  </r>
  <r>
    <n v="3"/>
    <x v="6"/>
    <s v="Doctor and Medicine"/>
    <n v="-650"/>
  </r>
  <r>
    <n v="4"/>
    <x v="3"/>
    <s v="Garnier"/>
    <n v="-170"/>
  </r>
  <r>
    <n v="4"/>
    <x v="6"/>
    <s v="Lactonic"/>
    <n v="-390"/>
  </r>
  <r>
    <n v="5"/>
    <x v="7"/>
    <s v="Divya Petrol"/>
    <n v="-100"/>
  </r>
  <r>
    <n v="5"/>
    <x v="3"/>
    <s v="Provision"/>
    <n v="-135"/>
  </r>
  <r>
    <n v="5"/>
    <x v="5"/>
    <s v="Vada"/>
    <n v="-90"/>
  </r>
  <r>
    <n v="5"/>
    <x v="4"/>
    <s v="Milk"/>
    <n v="-155"/>
  </r>
  <r>
    <n v="5"/>
    <x v="8"/>
    <s v="Water"/>
    <n v="-80"/>
  </r>
  <r>
    <n v="5"/>
    <x v="2"/>
    <s v="Broadband"/>
    <n v="-1815"/>
  </r>
  <r>
    <n v="5"/>
    <x v="2"/>
    <s v="DTH"/>
    <n v="-200"/>
  </r>
  <r>
    <n v="5"/>
    <x v="9"/>
    <s v="Broadband"/>
    <n v="-2000"/>
  </r>
  <r>
    <n v="5"/>
    <x v="9"/>
    <s v="GRT"/>
    <n v="-2000"/>
  </r>
  <r>
    <n v="6"/>
    <x v="1"/>
    <s v="Seenu Mama"/>
    <n v="-1500"/>
  </r>
  <r>
    <n v="6"/>
    <x v="1"/>
    <s v="Ganesh Bike Service"/>
    <n v="-2100"/>
  </r>
  <r>
    <n v="6"/>
    <x v="10"/>
    <s v="Vegetable,Fruit"/>
    <n v="-750"/>
  </r>
  <r>
    <n v="6"/>
    <x v="5"/>
    <s v="Bakery and Pani Puri"/>
    <n v="-175"/>
  </r>
  <r>
    <n v="6"/>
    <x v="3"/>
    <s v="Home Needs"/>
    <n v="-827"/>
  </r>
  <r>
    <n v="7"/>
    <x v="4"/>
    <s v="Milk"/>
    <n v="-110"/>
  </r>
  <r>
    <n v="7"/>
    <x v="3"/>
    <s v="Battery"/>
    <n v="-30"/>
  </r>
  <r>
    <n v="7"/>
    <x v="8"/>
    <s v="Water"/>
    <n v="-40"/>
  </r>
  <r>
    <n v="8"/>
    <x v="9"/>
    <s v="Monthly Expenses"/>
    <n v="-2500"/>
  </r>
  <r>
    <n v="9"/>
    <x v="1"/>
    <s v="MEDICINE"/>
    <n v="-130"/>
  </r>
  <r>
    <n v="9"/>
    <x v="7"/>
    <s v="Divya Petrol"/>
    <n v="-200"/>
  </r>
  <r>
    <n v="9"/>
    <x v="1"/>
    <s v="LAUNDRY"/>
    <n v="-100"/>
  </r>
  <r>
    <n v="9"/>
    <x v="3"/>
    <s v="Big Basket"/>
    <n v="-1935"/>
  </r>
  <r>
    <n v="9"/>
    <x v="5"/>
    <s v="TACO"/>
    <n v="-630"/>
  </r>
  <r>
    <n v="9"/>
    <x v="1"/>
    <s v="AIRPORT Taxi Refund"/>
    <n v="-1000"/>
  </r>
  <r>
    <n v="10"/>
    <x v="3"/>
    <s v="Home Needs"/>
    <n v="-473"/>
  </r>
  <r>
    <n v="10"/>
    <x v="5"/>
    <s v="A2B"/>
    <n v="-310"/>
  </r>
  <r>
    <n v="11"/>
    <x v="10"/>
    <s v="Madiwala Vegetable"/>
    <n v="-300"/>
  </r>
  <r>
    <n v="12"/>
    <x v="7"/>
    <s v="RITHWIK AUTO"/>
    <n v="-120"/>
  </r>
  <r>
    <n v="12"/>
    <x v="2"/>
    <s v="Divya Mobile"/>
    <n v="-300"/>
  </r>
  <r>
    <n v="12"/>
    <x v="6"/>
    <s v="Rubber sheet"/>
    <n v="-1120"/>
  </r>
  <r>
    <n v="12"/>
    <x v="1"/>
    <s v="RITHWIK Birthday"/>
    <n v="-900"/>
  </r>
  <r>
    <n v="12"/>
    <x v="7"/>
    <s v="RITHWIK Taxi"/>
    <n v="-300"/>
  </r>
  <r>
    <n v="13"/>
    <x v="7"/>
    <s v="RITHWIK Taxi"/>
    <n v="-265"/>
  </r>
  <r>
    <n v="13"/>
    <x v="3"/>
    <s v="Reliance Fresh"/>
    <n v="-590"/>
  </r>
  <r>
    <n v="13"/>
    <x v="5"/>
    <s v="Falooda"/>
    <n v="-100"/>
  </r>
  <r>
    <n v="14"/>
    <x v="6"/>
    <s v="Zipper"/>
    <n v="-350"/>
  </r>
  <r>
    <n v="14"/>
    <x v="5"/>
    <s v="Dominos pizza"/>
    <n v="-494"/>
  </r>
  <r>
    <n v="15"/>
    <x v="6"/>
    <s v="Recurring Deposit"/>
    <n v="-1000"/>
  </r>
  <r>
    <n v="15"/>
    <x v="1"/>
    <s v="Appa Spectacle"/>
    <n v="-450"/>
  </r>
  <r>
    <n v="18"/>
    <x v="1"/>
    <s v="AIRPORT Taxi Refund"/>
    <n v="-1920"/>
  </r>
  <r>
    <n v="19"/>
    <x v="2"/>
    <s v="Ganesh Mobile"/>
    <n v="-200"/>
  </r>
  <r>
    <n v="19"/>
    <x v="11"/>
    <s v="BESCOM"/>
    <n v="-1200"/>
  </r>
  <r>
    <n v="19"/>
    <x v="3"/>
    <s v="Provision"/>
    <n v="-830"/>
  </r>
  <r>
    <n v="19"/>
    <x v="10"/>
    <s v="Vegetable,Fruit"/>
    <n v="-255"/>
  </r>
  <r>
    <n v="19"/>
    <x v="4"/>
    <s v="Milk"/>
    <n v="-405"/>
  </r>
  <r>
    <n v="19"/>
    <x v="8"/>
    <s v="Bisleri"/>
    <n v="-80"/>
  </r>
  <r>
    <n v="19"/>
    <x v="1"/>
    <s v="Gayathri Vessels, File"/>
    <n v="-690"/>
  </r>
  <r>
    <n v="19"/>
    <x v="5"/>
    <s v="snacks"/>
    <n v="-130"/>
  </r>
  <r>
    <n v="19"/>
    <x v="3"/>
    <s v="Home Needs"/>
    <n v="-240"/>
  </r>
  <r>
    <n v="20"/>
    <x v="1"/>
    <s v="Haircut"/>
    <n v="-180"/>
  </r>
  <r>
    <n v="20"/>
    <x v="5"/>
    <s v="Dosa"/>
    <n v="-150"/>
  </r>
  <r>
    <n v="20"/>
    <x v="10"/>
    <s v="Vegetable,Fruit"/>
    <n v="-90"/>
  </r>
  <r>
    <n v="20"/>
    <x v="3"/>
    <s v="Home Needs"/>
    <n v="-295"/>
  </r>
  <r>
    <n v="20"/>
    <x v="8"/>
    <s v="Water"/>
    <n v="-40"/>
  </r>
  <r>
    <n v="21"/>
    <x v="9"/>
    <s v="Airtel DTH"/>
    <n v="-200"/>
  </r>
  <r>
    <n v="21"/>
    <x v="4"/>
    <s v="Milk"/>
    <n v="-110"/>
  </r>
  <r>
    <n v="22"/>
    <x v="1"/>
    <s v="Dustbin"/>
    <n v="-215"/>
  </r>
  <r>
    <n v="22"/>
    <x v="10"/>
    <s v="Vegetable,Fruit"/>
    <n v="-40"/>
  </r>
  <r>
    <n v="23"/>
    <x v="12"/>
    <s v="Raju Mama Eye Operation"/>
    <n v="-37000"/>
  </r>
  <r>
    <n v="23"/>
    <x v="1"/>
    <s v="Amma Account Debit Fee"/>
    <n v="-800"/>
  </r>
  <r>
    <n v="23"/>
    <x v="7"/>
    <s v="Ganesh Petrol"/>
    <n v="-200"/>
  </r>
  <r>
    <n v="23"/>
    <x v="2"/>
    <s v="Amma Mobile"/>
    <n v="-205"/>
  </r>
  <r>
    <n v="23"/>
    <x v="0"/>
    <s v="Indonesia Trip"/>
    <n v="20000"/>
  </r>
  <r>
    <n v="23"/>
    <x v="2"/>
    <s v="Bangalore DTH"/>
    <n v="-200"/>
  </r>
  <r>
    <n v="24"/>
    <x v="3"/>
    <s v="Provision"/>
    <n v="-650"/>
  </r>
  <r>
    <n v="24"/>
    <x v="6"/>
    <s v="Diaper"/>
    <n v="-750"/>
  </r>
  <r>
    <n v="24"/>
    <x v="4"/>
    <s v="Milk"/>
    <n v="-110"/>
  </r>
  <r>
    <n v="25"/>
    <x v="3"/>
    <s v="Provision"/>
    <n v="-25"/>
  </r>
  <r>
    <n v="25"/>
    <x v="10"/>
    <s v="Vegetable,Fruit"/>
    <n v="-60"/>
  </r>
  <r>
    <n v="25"/>
    <x v="6"/>
    <s v="Diaper"/>
    <n v="-70"/>
  </r>
  <r>
    <n v="26"/>
    <x v="6"/>
    <s v="Lactonic"/>
    <n v="-415"/>
  </r>
  <r>
    <n v="26"/>
    <x v="4"/>
    <s v="Milk"/>
    <n v="-110"/>
  </r>
  <r>
    <n v="26"/>
    <x v="5"/>
    <s v="SHAGUN"/>
    <n v="-800"/>
  </r>
  <r>
    <n v="26"/>
    <x v="10"/>
    <s v="Spinach"/>
    <n v="-200"/>
  </r>
  <r>
    <n v="27"/>
    <x v="3"/>
    <s v="Mothers Horlicks"/>
    <n v="-200"/>
  </r>
  <r>
    <n v="27"/>
    <x v="10"/>
    <s v="Vegetable,Fruit"/>
    <n v="-20"/>
  </r>
  <r>
    <n v="27"/>
    <x v="10"/>
    <s v="Curd"/>
    <n v="-20"/>
  </r>
  <r>
    <n v="27"/>
    <x v="1"/>
    <s v="LAUNDRY"/>
    <n v="-45"/>
  </r>
  <r>
    <n v="27"/>
    <x v="1"/>
    <s v="MAMA Recharge"/>
    <n v="-400"/>
  </r>
  <r>
    <n v="28"/>
    <x v="4"/>
    <s v="Milk"/>
    <n v="-110"/>
  </r>
  <r>
    <n v="28"/>
    <x v="8"/>
    <s v="Water"/>
    <n v="-120"/>
  </r>
  <r>
    <n v="28"/>
    <x v="7"/>
    <s v="DIVYA Petrol"/>
    <n v="-100"/>
  </r>
  <r>
    <n v="28"/>
    <x v="5"/>
    <s v="Jelebi"/>
    <n v="-50"/>
  </r>
  <r>
    <n v="28"/>
    <x v="1"/>
    <s v="Cooker"/>
    <n v="-400"/>
  </r>
  <r>
    <n v="28"/>
    <x v="13"/>
    <s v="Gas New Connection"/>
    <n v="-2500"/>
  </r>
  <r>
    <n v="29"/>
    <x v="3"/>
    <s v="Provision"/>
    <n v="-230"/>
  </r>
  <r>
    <n v="29"/>
    <x v="5"/>
    <s v="Snacks,Bun,Curd"/>
    <n v="-95"/>
  </r>
  <r>
    <n v="29"/>
    <x v="7"/>
    <s v="Bangalore to Chennai"/>
    <n v="-1840"/>
  </r>
  <r>
    <n v="29"/>
    <x v="10"/>
    <s v="Spinach"/>
    <n v="-100"/>
  </r>
  <r>
    <n v="29"/>
    <x v="9"/>
    <s v="Saroja Expenses"/>
    <n v="-5000"/>
  </r>
  <r>
    <n v="30"/>
    <x v="10"/>
    <s v="Lemon"/>
    <n v="-35"/>
  </r>
  <r>
    <n v="30"/>
    <x v="3"/>
    <s v="Bleaching Powder"/>
    <n v="-60"/>
  </r>
  <r>
    <n v="30"/>
    <x v="5"/>
    <s v="A2B"/>
    <n v="-130"/>
  </r>
  <r>
    <n v="31"/>
    <x v="4"/>
    <s v="Milk"/>
    <n v="-110"/>
  </r>
  <r>
    <n v="31"/>
    <x v="1"/>
    <s v="CLIP, STICHING,POUCH"/>
    <n v="-170"/>
  </r>
  <r>
    <n v="31"/>
    <x v="1"/>
    <s v="Appa Jacket"/>
    <n v="-875"/>
  </r>
  <r>
    <n v="31"/>
    <x v="5"/>
    <s v="WINE,FOOD"/>
    <n v="-1382"/>
  </r>
  <r>
    <n v="31"/>
    <x v="5"/>
    <s v="SNACKS"/>
    <n v="-175"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n v="1"/>
    <x v="15"/>
    <s v="MISC"/>
    <n v="-650"/>
  </r>
  <r>
    <n v="1"/>
    <x v="16"/>
    <s v="CASH ON HAND"/>
    <n v="-15525"/>
  </r>
  <r>
    <n v="1"/>
    <x v="17"/>
    <s v="HDFC EMI"/>
    <n v="-22000"/>
  </r>
  <r>
    <n v="1"/>
    <x v="17"/>
    <s v="Citibank EMI"/>
    <n v="-9000"/>
  </r>
  <r>
    <n v="1"/>
    <x v="17"/>
    <s v="LAND"/>
    <n v="-2500"/>
  </r>
  <r>
    <n v="1"/>
    <x v="18"/>
    <s v="House Rent"/>
    <n v="-17475"/>
  </r>
</pivotCacheRecords>
</file>

<file path=xl/pivotCache/pivotCacheRecords15.xml><?xml version="1.0" encoding="utf-8"?>
<pivotCacheRecords xmlns="http://schemas.openxmlformats.org/spreadsheetml/2006/main" xmlns:r="http://schemas.openxmlformats.org/officeDocument/2006/relationships" count="192">
  <r>
    <n v="1"/>
    <x v="0"/>
    <s v="Monthly Salary Credited"/>
    <n v="123700"/>
  </r>
  <r>
    <n v="1"/>
    <x v="0"/>
    <s v="CASH ON HAND"/>
    <n v="15525"/>
  </r>
  <r>
    <n v="1"/>
    <x v="1"/>
    <s v="BigBasket"/>
    <n v="-5380"/>
  </r>
  <r>
    <n v="1"/>
    <x v="2"/>
    <s v="Broadband"/>
    <n v="-2055"/>
  </r>
  <r>
    <n v="1"/>
    <x v="3"/>
    <s v="Broadband"/>
    <n v="-1925"/>
  </r>
  <r>
    <n v="1"/>
    <x v="3"/>
    <s v="DTH"/>
    <n v="-350"/>
  </r>
  <r>
    <n v="1"/>
    <x v="2"/>
    <s v="DTH"/>
    <n v="-232"/>
  </r>
  <r>
    <n v="1"/>
    <x v="3"/>
    <s v="GRT"/>
    <n v="-2000"/>
  </r>
  <r>
    <n v="1"/>
    <x v="4"/>
    <s v="AMAZON "/>
    <n v="-538"/>
  </r>
  <r>
    <n v="2"/>
    <x v="4"/>
    <s v="Battery Recharger,Tub"/>
    <n v="-1070"/>
  </r>
  <r>
    <n v="2"/>
    <x v="5"/>
    <s v="Vegetable"/>
    <n v="-190"/>
  </r>
  <r>
    <n v="2"/>
    <x v="6"/>
    <s v="Milk"/>
    <n v="-110"/>
  </r>
  <r>
    <n v="2"/>
    <x v="4"/>
    <s v="Tooth Medicine"/>
    <n v="-20"/>
  </r>
  <r>
    <n v="2"/>
    <x v="7"/>
    <s v="Chennai to bangalore"/>
    <n v="-786"/>
  </r>
  <r>
    <n v="3"/>
    <x v="8"/>
    <s v="Tiffin"/>
    <n v="-180"/>
  </r>
  <r>
    <n v="3"/>
    <x v="9"/>
    <s v="Vaccination"/>
    <n v="-4200"/>
  </r>
  <r>
    <n v="3"/>
    <x v="8"/>
    <s v="Snacks"/>
    <n v="-50"/>
  </r>
  <r>
    <n v="3"/>
    <x v="7"/>
    <s v="Chennai to bangalore"/>
    <n v="-2320"/>
  </r>
  <r>
    <n v="4"/>
    <x v="9"/>
    <s v="Zipper"/>
    <n v="-330"/>
  </r>
  <r>
    <n v="4"/>
    <x v="4"/>
    <s v="Plastic Stool"/>
    <n v="-310"/>
  </r>
  <r>
    <n v="5"/>
    <x v="4"/>
    <s v="Rechargeable Battery"/>
    <n v="-280"/>
  </r>
  <r>
    <n v="5"/>
    <x v="8"/>
    <s v="Chips , Bread"/>
    <n v="-90"/>
  </r>
  <r>
    <n v="5"/>
    <x v="7"/>
    <s v="Ganesh Petrol"/>
    <n v="-200"/>
  </r>
  <r>
    <n v="6"/>
    <x v="5"/>
    <s v="Mango"/>
    <n v="-25"/>
  </r>
  <r>
    <n v="6"/>
    <x v="1"/>
    <s v="VIM Bar"/>
    <n v="-50"/>
  </r>
  <r>
    <n v="6"/>
    <x v="4"/>
    <s v="Lamination"/>
    <n v="-210"/>
  </r>
  <r>
    <n v="6"/>
    <x v="7"/>
    <s v="Bangalore to Chennai"/>
    <n v="-1437"/>
  </r>
  <r>
    <n v="7"/>
    <x v="7"/>
    <s v="Divya Petrol"/>
    <n v="-100"/>
  </r>
  <r>
    <n v="7"/>
    <x v="6"/>
    <s v="Curd"/>
    <n v="-40"/>
  </r>
  <r>
    <n v="7"/>
    <x v="1"/>
    <s v="Milk Powder"/>
    <n v="-74"/>
  </r>
  <r>
    <n v="7"/>
    <x v="1"/>
    <s v="Aapam powder"/>
    <n v="-76"/>
  </r>
  <r>
    <n v="7"/>
    <x v="1"/>
    <s v="Cooking Butter"/>
    <n v="-200"/>
  </r>
  <r>
    <n v="7"/>
    <x v="5"/>
    <s v="Vegetable"/>
    <n v="-100"/>
  </r>
  <r>
    <n v="7"/>
    <x v="10"/>
    <s v="Water"/>
    <n v="-40"/>
  </r>
  <r>
    <n v="8"/>
    <x v="1"/>
    <s v="Chilli Powder"/>
    <n v="-75"/>
  </r>
  <r>
    <n v="9"/>
    <x v="6"/>
    <s v="Milk"/>
    <n v="-117"/>
  </r>
  <r>
    <n v="9"/>
    <x v="5"/>
    <s v="Vegetable"/>
    <n v="-53"/>
  </r>
  <r>
    <n v="9"/>
    <x v="4"/>
    <s v="MAMA BSNL Bill"/>
    <n v="-3215"/>
  </r>
  <r>
    <n v="9"/>
    <x v="2"/>
    <s v="Ganesh Mobile"/>
    <n v="-300"/>
  </r>
  <r>
    <n v="9"/>
    <x v="2"/>
    <s v="Chandrasekaran Mobile"/>
    <n v="-300"/>
  </r>
  <r>
    <n v="9"/>
    <x v="2"/>
    <s v="Divya Mobile"/>
    <n v="-300"/>
  </r>
  <r>
    <n v="9"/>
    <x v="3"/>
    <s v="Monthly Expenses"/>
    <n v="-6800"/>
  </r>
  <r>
    <n v="9"/>
    <x v="11"/>
    <s v="Raju mama eye operation"/>
    <n v="-20000"/>
  </r>
  <r>
    <n v="9"/>
    <x v="4"/>
    <s v="FABINDIA"/>
    <n v="-3480"/>
  </r>
  <r>
    <n v="9"/>
    <x v="4"/>
    <s v="MAMA CASH"/>
    <n v="5900"/>
  </r>
  <r>
    <n v="9"/>
    <x v="8"/>
    <s v="ROCKSTONE"/>
    <n v="-464"/>
  </r>
  <r>
    <n v="10"/>
    <x v="4"/>
    <s v="APPA CASH"/>
    <n v="-500"/>
  </r>
  <r>
    <n v="10"/>
    <x v="8"/>
    <s v="ADYAR ANAND BHAVAN"/>
    <n v="-240"/>
  </r>
  <r>
    <n v="10"/>
    <x v="4"/>
    <s v="HOME CURRENT WIRE"/>
    <n v="-500"/>
  </r>
  <r>
    <n v="10"/>
    <x v="12"/>
    <s v="BESCOM"/>
    <n v="-1126"/>
  </r>
  <r>
    <n v="11"/>
    <x v="5"/>
    <s v="BANANA"/>
    <n v="-15"/>
  </r>
  <r>
    <n v="11"/>
    <x v="4"/>
    <s v="SAVINGS KIT"/>
    <n v="-180"/>
  </r>
  <r>
    <n v="12"/>
    <x v="7"/>
    <s v="Ganesh Petrol"/>
    <n v="-200"/>
  </r>
  <r>
    <n v="12"/>
    <x v="6"/>
    <s v="Milk"/>
    <n v="-117"/>
  </r>
  <r>
    <n v="12"/>
    <x v="8"/>
    <s v="Bread"/>
    <n v="-25"/>
  </r>
  <r>
    <n v="12"/>
    <x v="5"/>
    <s v="Vegetable"/>
    <n v="-23"/>
  </r>
  <r>
    <n v="12"/>
    <x v="1"/>
    <s v="Corn Flour"/>
    <n v="-45"/>
  </r>
  <r>
    <n v="12"/>
    <x v="9"/>
    <s v="Lactonic"/>
    <n v="-395"/>
  </r>
  <r>
    <n v="12"/>
    <x v="10"/>
    <s v="Water"/>
    <n v="-40"/>
  </r>
  <r>
    <n v="13"/>
    <x v="8"/>
    <s v="OFFICE"/>
    <n v="500"/>
  </r>
  <r>
    <n v="13"/>
    <x v="13"/>
    <s v="Advance"/>
    <n v="-200"/>
  </r>
  <r>
    <n v="13"/>
    <x v="8"/>
    <s v="Tiffin"/>
    <n v="-50"/>
  </r>
  <r>
    <n v="13"/>
    <x v="4"/>
    <s v="Medicine"/>
    <n v="-100"/>
  </r>
  <r>
    <n v="13"/>
    <x v="6"/>
    <s v="Curd"/>
    <n v="-30"/>
  </r>
  <r>
    <n v="13"/>
    <x v="4"/>
    <s v="Vessels"/>
    <n v="-400"/>
  </r>
  <r>
    <n v="13"/>
    <x v="4"/>
    <s v="Visa"/>
    <n v="-750"/>
  </r>
  <r>
    <n v="14"/>
    <x v="7"/>
    <s v="Cab"/>
    <n v="-410"/>
  </r>
  <r>
    <n v="14"/>
    <x v="9"/>
    <s v="DRESS"/>
    <n v="-800"/>
  </r>
  <r>
    <n v="14"/>
    <x v="8"/>
    <s v="SAMYA BIRTHDAY"/>
    <n v="-503"/>
  </r>
  <r>
    <n v="14"/>
    <x v="4"/>
    <s v="MAMA SEERU"/>
    <n v="-2000"/>
  </r>
  <r>
    <n v="15"/>
    <x v="4"/>
    <s v="ATHIMBAER SEERU"/>
    <n v="-1000"/>
  </r>
  <r>
    <n v="15"/>
    <x v="9"/>
    <s v="Monthly Deposit"/>
    <n v="-1000"/>
  </r>
  <r>
    <n v="15"/>
    <x v="9"/>
    <s v="Pampers"/>
    <n v="-417"/>
  </r>
  <r>
    <n v="15"/>
    <x v="8"/>
    <s v="OvenFresh"/>
    <n v="-675"/>
  </r>
  <r>
    <n v="15"/>
    <x v="4"/>
    <s v="KHADIMS"/>
    <n v="-1323"/>
  </r>
  <r>
    <n v="15"/>
    <x v="4"/>
    <s v="DIVYA DRESS"/>
    <n v="-2043"/>
  </r>
  <r>
    <n v="15"/>
    <x v="4"/>
    <s v="GANESH TEMPLE EXPENSES"/>
    <n v="-700"/>
  </r>
  <r>
    <n v="15"/>
    <x v="4"/>
    <s v="TEMPLE EXPENSES"/>
    <n v="-6000"/>
  </r>
  <r>
    <n v="18"/>
    <x v="2"/>
    <s v="AMMA MOBILE"/>
    <n v="-230"/>
  </r>
  <r>
    <n v="19"/>
    <x v="4"/>
    <s v="SREEKAR BEAN BAG"/>
    <n v="-1500"/>
  </r>
  <r>
    <n v="19"/>
    <x v="7"/>
    <s v="Chennai to bangalore"/>
    <n v="-550"/>
  </r>
  <r>
    <n v="19"/>
    <x v="0"/>
    <s v="MAMA CASH"/>
    <n v="1600"/>
  </r>
  <r>
    <n v="19"/>
    <x v="5"/>
    <s v="VEGETABLES"/>
    <n v="-165"/>
  </r>
  <r>
    <n v="20"/>
    <x v="7"/>
    <s v="DIVYA PETROL"/>
    <n v="-100"/>
  </r>
  <r>
    <n v="20"/>
    <x v="7"/>
    <s v="GANESH PETROL"/>
    <n v="-200"/>
  </r>
  <r>
    <n v="20"/>
    <x v="4"/>
    <s v="PHOTO"/>
    <n v="-60"/>
  </r>
  <r>
    <n v="20"/>
    <x v="1"/>
    <s v="HOME NEEDS"/>
    <n v="-282"/>
  </r>
  <r>
    <n v="20"/>
    <x v="6"/>
    <s v="Milk"/>
    <n v="-150"/>
  </r>
  <r>
    <n v="20"/>
    <x v="5"/>
    <s v="VEGETABLES"/>
    <n v="-155"/>
  </r>
  <r>
    <n v="21"/>
    <x v="4"/>
    <s v="COURIER"/>
    <n v="-150"/>
  </r>
  <r>
    <n v="21"/>
    <x v="4"/>
    <s v="STATIONARY"/>
    <n v="-70"/>
  </r>
  <r>
    <n v="22"/>
    <x v="8"/>
    <s v="SNACKS"/>
    <n v="-230"/>
  </r>
  <r>
    <n v="23"/>
    <x v="8"/>
    <s v="Barbeque Nation"/>
    <n v="-1877"/>
  </r>
  <r>
    <n v="24"/>
    <x v="5"/>
    <s v="Vegetables"/>
    <n v="-600"/>
  </r>
  <r>
    <n v="24"/>
    <x v="1"/>
    <s v="Provision"/>
    <n v="-400"/>
  </r>
  <r>
    <n v="26"/>
    <x v="6"/>
    <s v="Milk"/>
    <n v="-50"/>
  </r>
  <r>
    <n v="26"/>
    <x v="5"/>
    <s v="Apple"/>
    <n v="-200"/>
  </r>
  <r>
    <n v="26"/>
    <x v="8"/>
    <s v="Dosa"/>
    <n v="-100"/>
  </r>
  <r>
    <n v="26"/>
    <x v="1"/>
    <s v="Home Needs"/>
    <n v="-320"/>
  </r>
  <r>
    <n v="28"/>
    <x v="4"/>
    <s v="MAMA Ticket"/>
    <n v="-420"/>
  </r>
  <r>
    <n v="29"/>
    <x v="7"/>
    <s v="DIVYA PETROL"/>
    <n v="-100"/>
  </r>
  <r>
    <n v="29"/>
    <x v="8"/>
    <s v="Shagun"/>
    <n v="-584"/>
  </r>
  <r>
    <n v="20"/>
    <x v="9"/>
    <s v="Doctor"/>
    <n v="-600"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n v="1"/>
    <x v="15"/>
    <s v="MISC"/>
    <n v="-900"/>
  </r>
  <r>
    <n v="1"/>
    <x v="16"/>
    <s v="CASH ON HAND"/>
    <n v="-500"/>
  </r>
  <r>
    <n v="1"/>
    <x v="17"/>
    <s v="HDFC EMI"/>
    <n v="-22000"/>
  </r>
  <r>
    <n v="1"/>
    <x v="17"/>
    <s v="Citibank EMI"/>
    <n v="-8700"/>
  </r>
  <r>
    <n v="1"/>
    <x v="17"/>
    <s v="LAND"/>
    <n v="-2500"/>
  </r>
  <r>
    <n v="1"/>
    <x v="18"/>
    <s v="House Rent"/>
    <n v="-17500"/>
  </r>
  <r>
    <m/>
    <x v="14"/>
    <m/>
    <m/>
  </r>
</pivotCacheRecords>
</file>

<file path=xl/pivotCache/pivotCacheRecords16.xml><?xml version="1.0" encoding="utf-8"?>
<pivotCacheRecords xmlns="http://schemas.openxmlformats.org/spreadsheetml/2006/main" xmlns:r="http://schemas.openxmlformats.org/officeDocument/2006/relationships" count="192">
  <r>
    <n v="1"/>
    <x v="0"/>
    <s v="Monthly Salary Credited"/>
    <n v="123500"/>
  </r>
  <r>
    <n v="1"/>
    <x v="0"/>
    <s v="CASH ON HAND"/>
    <n v="500"/>
  </r>
  <r>
    <n v="1"/>
    <x v="0"/>
    <s v="Indonesia Perdiem"/>
    <n v="8800"/>
  </r>
  <r>
    <n v="1"/>
    <x v="1"/>
    <s v="MAMA Ticket"/>
    <n v="-417"/>
  </r>
  <r>
    <n v="1"/>
    <x v="2"/>
    <s v="Briyani"/>
    <n v="-260"/>
  </r>
  <r>
    <n v="1"/>
    <x v="3"/>
    <s v="Big Basket"/>
    <n v="-1512"/>
  </r>
  <r>
    <n v="1"/>
    <x v="3"/>
    <s v="Home Needs"/>
    <n v="-715"/>
  </r>
  <r>
    <n v="1"/>
    <x v="1"/>
    <s v="Bangalore to Chennai"/>
    <n v="-1740"/>
  </r>
  <r>
    <n v="1"/>
    <x v="4"/>
    <s v="DIVYA MBA Registration"/>
    <n v="-50000"/>
  </r>
  <r>
    <n v="1"/>
    <x v="4"/>
    <s v="Maid"/>
    <n v="-1200"/>
  </r>
  <r>
    <n v="1"/>
    <x v="5"/>
    <s v="GRT"/>
    <n v="-2000"/>
  </r>
  <r>
    <n v="4"/>
    <x v="6"/>
    <s v="Monthly Expenses"/>
    <n v="-5100"/>
  </r>
  <r>
    <n v="1"/>
    <x v="6"/>
    <s v="Airtel Broadband"/>
    <n v="-1967.71"/>
  </r>
  <r>
    <n v="1"/>
    <x v="7"/>
    <s v="Bangalore Broadband"/>
    <n v="-2662.82"/>
  </r>
  <r>
    <n v="1"/>
    <x v="1"/>
    <s v="Raju mama ticket"/>
    <n v="-470"/>
  </r>
  <r>
    <n v="2"/>
    <x v="4"/>
    <s v="GOD"/>
    <n v="-200"/>
  </r>
  <r>
    <n v="3"/>
    <x v="8"/>
    <s v="Gas"/>
    <n v="-700"/>
  </r>
  <r>
    <n v="3"/>
    <x v="1"/>
    <s v="Divya Petrol"/>
    <n v="-200"/>
  </r>
  <r>
    <n v="4"/>
    <x v="9"/>
    <s v="Vaccination"/>
    <n v="-4300"/>
  </r>
  <r>
    <n v="5"/>
    <x v="4"/>
    <s v="Skype Refund"/>
    <n v="-680"/>
  </r>
  <r>
    <n v="6"/>
    <x v="4"/>
    <s v="Divya Race"/>
    <n v="-10500"/>
  </r>
  <r>
    <n v="6"/>
    <x v="4"/>
    <s v="Daily Expenses to Mama"/>
    <n v="-1000"/>
  </r>
  <r>
    <n v="6"/>
    <x v="4"/>
    <s v="Daily Expenses to Divya"/>
    <n v="-700"/>
  </r>
  <r>
    <n v="6"/>
    <x v="2"/>
    <s v="Subz"/>
    <n v="-1380"/>
  </r>
  <r>
    <n v="6"/>
    <x v="2"/>
    <s v="Cash from mama"/>
    <n v="1000"/>
  </r>
  <r>
    <n v="7"/>
    <x v="7"/>
    <s v="Divya Mobile"/>
    <n v="-300"/>
  </r>
  <r>
    <n v="7"/>
    <x v="4"/>
    <s v="Divya Daily Expenses"/>
    <n v="-1700"/>
  </r>
  <r>
    <n v="7"/>
    <x v="10"/>
    <s v="Maid"/>
    <n v="-500"/>
  </r>
  <r>
    <n v="7"/>
    <x v="4"/>
    <s v="Gillete Razor"/>
    <n v="-300"/>
  </r>
  <r>
    <n v="7"/>
    <x v="4"/>
    <s v="Taxi Refund"/>
    <n v="-750"/>
  </r>
  <r>
    <n v="10"/>
    <x v="9"/>
    <s v="Aandinarvu Advance"/>
    <n v="-4450"/>
  </r>
  <r>
    <n v="15"/>
    <x v="9"/>
    <s v="Recurring Deposit"/>
    <n v="-1000"/>
  </r>
  <r>
    <n v="21"/>
    <x v="4"/>
    <s v="Taxi Refund"/>
    <n v="-1720"/>
  </r>
  <r>
    <n v="21"/>
    <x v="11"/>
    <s v="Electricity"/>
    <n v="-920"/>
  </r>
  <r>
    <n v="21"/>
    <x v="7"/>
    <s v="Ganesh Mobile"/>
    <n v="-300"/>
  </r>
  <r>
    <n v="21"/>
    <x v="7"/>
    <s v="Bangalore DTH"/>
    <n v="-232"/>
  </r>
  <r>
    <n v="21"/>
    <x v="4"/>
    <s v="Mama Mobil"/>
    <n v="-200"/>
  </r>
  <r>
    <n v="21"/>
    <x v="9"/>
    <s v="Diapers"/>
    <n v="-1368"/>
  </r>
  <r>
    <n v="22"/>
    <x v="1"/>
    <s v="Bangalore to Chennai"/>
    <n v="-525"/>
  </r>
  <r>
    <n v="26"/>
    <x v="4"/>
    <s v="Skype Refund"/>
    <n v="-689"/>
  </r>
  <r>
    <n v="27"/>
    <x v="2"/>
    <s v="Ibaco"/>
    <n v="-179"/>
  </r>
  <r>
    <n v="27"/>
    <x v="2"/>
    <s v="Barbeque"/>
    <n v="-1784"/>
  </r>
  <r>
    <n v="28"/>
    <x v="1"/>
    <s v="Chennai to Bangalore"/>
    <n v="-890"/>
  </r>
  <r>
    <n v="29"/>
    <x v="4"/>
    <s v="ganesh expenses"/>
    <n v="-1660"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m/>
    <x v="12"/>
    <m/>
    <m/>
  </r>
  <r>
    <n v="1"/>
    <x v="13"/>
    <s v="MISC"/>
    <n v="0"/>
  </r>
  <r>
    <n v="1"/>
    <x v="14"/>
    <s v="CASH ON HAND"/>
    <n v="0"/>
  </r>
  <r>
    <n v="1"/>
    <x v="5"/>
    <s v="HDFC EMI"/>
    <n v="-22000"/>
  </r>
  <r>
    <n v="1"/>
    <x v="5"/>
    <s v="Citibank EMI"/>
    <n v="-11500"/>
  </r>
  <r>
    <n v="1"/>
    <x v="5"/>
    <s v="LAND"/>
    <n v="-2500"/>
  </r>
  <r>
    <n v="1"/>
    <x v="15"/>
    <s v="House Rent"/>
    <n v="-17500"/>
  </r>
</pivotCacheRecords>
</file>

<file path=xl/pivotCache/pivotCacheRecords17.xml><?xml version="1.0" encoding="utf-8"?>
<pivotCacheRecords xmlns="http://schemas.openxmlformats.org/spreadsheetml/2006/main" xmlns:r="http://schemas.openxmlformats.org/officeDocument/2006/relationships" count="208">
  <r>
    <n v="1"/>
    <x v="0"/>
    <s v="Monthly Salary Credited"/>
    <n v="128000"/>
  </r>
  <r>
    <n v="1"/>
    <x v="0"/>
    <s v="Tanzania Perdiem"/>
    <n v="9000"/>
  </r>
  <r>
    <n v="1"/>
    <x v="1"/>
    <s v="BroInLaw Refund"/>
    <n v="-1648"/>
  </r>
  <r>
    <n v="1"/>
    <x v="2"/>
    <s v="Divya Mobile"/>
    <n v="-300"/>
  </r>
  <r>
    <n v="2"/>
    <x v="3"/>
    <s v="Divya Saravana bhavan"/>
    <n v="-282"/>
  </r>
  <r>
    <n v="2"/>
    <x v="4"/>
    <s v="Bangalore to Chennai"/>
    <n v="-420"/>
  </r>
  <r>
    <n v="3"/>
    <x v="4"/>
    <s v="Divya Petrol"/>
    <n v="-246"/>
  </r>
  <r>
    <n v="3"/>
    <x v="5"/>
    <s v="Ankith Expenses"/>
    <n v="-995"/>
  </r>
  <r>
    <n v="3"/>
    <x v="5"/>
    <s v="Lactonic"/>
    <n v="-196"/>
  </r>
  <r>
    <n v="4"/>
    <x v="4"/>
    <s v="Ganesh Auto"/>
    <n v="-100"/>
  </r>
  <r>
    <n v="4"/>
    <x v="3"/>
    <s v="Pizza"/>
    <n v="-962"/>
  </r>
  <r>
    <n v="5"/>
    <x v="3"/>
    <s v="Divya Saravana bhavan"/>
    <n v="-459"/>
  </r>
  <r>
    <n v="5"/>
    <x v="2"/>
    <s v="Bangalore Broadband"/>
    <n v="-2242"/>
  </r>
  <r>
    <n v="5"/>
    <x v="6"/>
    <s v="Chennai Broadband"/>
    <n v="-1887"/>
  </r>
  <r>
    <n v="5"/>
    <x v="5"/>
    <s v="Walker"/>
    <n v="-1328"/>
  </r>
  <r>
    <n v="5"/>
    <x v="4"/>
    <s v="Chennai to Bangalore"/>
    <n v="-790"/>
  </r>
  <r>
    <n v="6"/>
    <x v="1"/>
    <s v="Saravana scans"/>
    <n v="-6000"/>
  </r>
  <r>
    <n v="7"/>
    <x v="6"/>
    <s v="Monthly Expenses"/>
    <n v="-4700"/>
  </r>
  <r>
    <n v="7"/>
    <x v="7"/>
    <s v="GRT"/>
    <n v="-2000"/>
  </r>
  <r>
    <n v="8"/>
    <x v="4"/>
    <s v="Divya Bike"/>
    <n v="-200"/>
  </r>
  <r>
    <n v="8"/>
    <x v="1"/>
    <s v="Bike Stickering"/>
    <n v="-150"/>
  </r>
  <r>
    <n v="9"/>
    <x v="5"/>
    <s v="Ankith Dress"/>
    <n v="-1073"/>
  </r>
  <r>
    <n v="9"/>
    <x v="0"/>
    <s v="Tanzania Perdiem"/>
    <n v="90500"/>
  </r>
  <r>
    <n v="9"/>
    <x v="1"/>
    <s v="Divya Fees"/>
    <n v="-100000"/>
  </r>
  <r>
    <n v="11"/>
    <x v="1"/>
    <s v="KaKaPo Movie"/>
    <n v="-172"/>
  </r>
  <r>
    <n v="12"/>
    <x v="3"/>
    <s v="Ganesh Briyani"/>
    <n v="-171"/>
  </r>
  <r>
    <n v="12"/>
    <x v="1"/>
    <s v="Ganesh Food Expenses"/>
    <n v="-1000"/>
  </r>
  <r>
    <n v="13"/>
    <x v="2"/>
    <s v="Divya Mobile"/>
    <n v="-300"/>
  </r>
  <r>
    <n v="13"/>
    <x v="4"/>
    <s v="Divya Petrol"/>
    <n v="-230"/>
  </r>
  <r>
    <n v="14"/>
    <x v="6"/>
    <s v="Electricity"/>
    <n v="-2262"/>
  </r>
  <r>
    <n v="14"/>
    <x v="8"/>
    <s v="Electricity"/>
    <n v="-312"/>
  </r>
  <r>
    <n v="15"/>
    <x v="5"/>
    <s v="Vaccination"/>
    <n v="-4500"/>
  </r>
  <r>
    <n v="15"/>
    <x v="5"/>
    <s v="Diaper"/>
    <n v="-612"/>
  </r>
  <r>
    <n v="15"/>
    <x v="1"/>
    <s v="Divya Expenses"/>
    <n v="-500"/>
  </r>
  <r>
    <n v="15"/>
    <x v="3"/>
    <s v="Divya Saravana bhavan"/>
    <n v="-280"/>
  </r>
  <r>
    <n v="15"/>
    <x v="5"/>
    <s v="Recurring Deposit"/>
    <n v="-1000"/>
  </r>
  <r>
    <n v="15"/>
    <x v="2"/>
    <s v="Ganesh Mobile"/>
    <n v="-250"/>
  </r>
  <r>
    <n v="17"/>
    <x v="4"/>
    <s v="Bangalore to Chennai"/>
    <n v="-533"/>
  </r>
  <r>
    <n v="17"/>
    <x v="0"/>
    <s v="HDFC Insurance Credit"/>
    <n v="9585"/>
  </r>
  <r>
    <n v="19"/>
    <x v="4"/>
    <s v="Chennai to Bangalore"/>
    <n v="-890"/>
  </r>
  <r>
    <n v="19"/>
    <x v="3"/>
    <s v="PIND"/>
    <n v="-1160"/>
  </r>
  <r>
    <n v="19"/>
    <x v="0"/>
    <s v="Mama Birthday Money"/>
    <n v="1000"/>
  </r>
  <r>
    <n v="20"/>
    <x v="1"/>
    <s v="Shreekar Birthday"/>
    <n v="-2328"/>
  </r>
  <r>
    <n v="20"/>
    <x v="1"/>
    <s v="Divya Expenses"/>
    <n v="-2322"/>
  </r>
  <r>
    <n v="20"/>
    <x v="1"/>
    <s v="Divya Expenses"/>
    <n v="-700"/>
  </r>
  <r>
    <n v="21"/>
    <x v="2"/>
    <s v="Ganesh Mobile"/>
    <n v="-300"/>
  </r>
  <r>
    <n v="23"/>
    <x v="1"/>
    <s v="Divya Expenses"/>
    <n v="-724"/>
  </r>
  <r>
    <n v="24"/>
    <x v="1"/>
    <s v="Divya Fees Interest"/>
    <n v="-2000"/>
  </r>
  <r>
    <n v="25"/>
    <x v="3"/>
    <s v="Ganesh Pizza"/>
    <n v="-375"/>
  </r>
  <r>
    <n v="25"/>
    <x v="3"/>
    <s v="Divya Rajputra"/>
    <n v="-335"/>
  </r>
  <r>
    <n v="26"/>
    <x v="3"/>
    <s v="Divya Lunch"/>
    <n v="-258"/>
  </r>
  <r>
    <n v="26"/>
    <x v="3"/>
    <s v="Divya Oven Fresh"/>
    <n v="-598"/>
  </r>
  <r>
    <n v="27"/>
    <x v="3"/>
    <s v="Ganesh Lunch"/>
    <n v="-200"/>
  </r>
  <r>
    <n v="27"/>
    <x v="1"/>
    <s v="Shreekar Birthday"/>
    <n v="-316"/>
  </r>
  <r>
    <n v="27"/>
    <x v="1"/>
    <s v="NAIDU HALL"/>
    <n v="-1476"/>
  </r>
  <r>
    <n v="27"/>
    <x v="3"/>
    <s v="Divya KFC"/>
    <n v="-595"/>
  </r>
  <r>
    <n v="27"/>
    <x v="1"/>
    <s v="Shreekar Birthday"/>
    <n v="-300"/>
  </r>
  <r>
    <n v="27"/>
    <x v="1"/>
    <s v="Divya Lifestyle"/>
    <n v="-299"/>
  </r>
  <r>
    <n v="28"/>
    <x v="3"/>
    <s v="Divya"/>
    <n v="-183"/>
  </r>
  <r>
    <n v="29"/>
    <x v="4"/>
    <s v="Bangalore to Chennai"/>
    <n v="-600"/>
  </r>
  <r>
    <n v="29"/>
    <x v="1"/>
    <s v="Divya Expenses"/>
    <n v="-300"/>
  </r>
  <r>
    <n v="30"/>
    <x v="1"/>
    <s v="Ganesh Expenses"/>
    <n v="-505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0"/>
  </r>
  <r>
    <n v="1"/>
    <x v="11"/>
    <s v="CASH ON HAND"/>
    <n v="0"/>
  </r>
  <r>
    <n v="1"/>
    <x v="7"/>
    <s v="HDFC EMI"/>
    <n v="-22000"/>
  </r>
  <r>
    <n v="1"/>
    <x v="7"/>
    <s v="Citibank EMI"/>
    <n v="-9100"/>
  </r>
  <r>
    <n v="1"/>
    <x v="7"/>
    <s v="LAND"/>
    <n v="-2500"/>
  </r>
  <r>
    <n v="1"/>
    <x v="12"/>
    <s v="House Rent"/>
    <n v="-17500"/>
  </r>
</pivotCacheRecords>
</file>

<file path=xl/pivotCache/pivotCacheRecords18.xml><?xml version="1.0" encoding="utf-8"?>
<pivotCacheRecords xmlns="http://schemas.openxmlformats.org/spreadsheetml/2006/main" xmlns:r="http://schemas.openxmlformats.org/officeDocument/2006/relationships" count="222">
  <r>
    <n v="1"/>
    <x v="0"/>
    <s v="Monthly Salary Credited"/>
    <n v="107366"/>
  </r>
  <r>
    <n v="1"/>
    <x v="0"/>
    <s v="Interest"/>
    <n v="1512"/>
  </r>
  <r>
    <n v="1"/>
    <x v="1"/>
    <s v="Bangalore to Chennai"/>
    <n v="-1004"/>
  </r>
  <r>
    <n v="2"/>
    <x v="2"/>
    <s v="Ganesh Birthday"/>
    <n v="-883"/>
  </r>
  <r>
    <n v="3"/>
    <x v="1"/>
    <s v="Chennai to Bangalore"/>
    <n v="-790"/>
  </r>
  <r>
    <n v="4"/>
    <x v="3"/>
    <s v="GRT"/>
    <n v="-2000"/>
  </r>
  <r>
    <n v="4"/>
    <x v="4"/>
    <s v="Bangalore Broadband"/>
    <n v="-1769"/>
  </r>
  <r>
    <n v="4"/>
    <x v="4"/>
    <s v="Ganesh Mobile"/>
    <n v="-300"/>
  </r>
  <r>
    <n v="4"/>
    <x v="4"/>
    <s v="Divya Mobile"/>
    <n v="-300"/>
  </r>
  <r>
    <n v="4"/>
    <x v="5"/>
    <s v="Chennai Broadband"/>
    <n v="-1886"/>
  </r>
  <r>
    <n v="4"/>
    <x v="6"/>
    <s v="monthly expenses"/>
    <n v="-423"/>
  </r>
  <r>
    <n v="4"/>
    <x v="6"/>
    <s v="Medicine"/>
    <n v="-258"/>
  </r>
  <r>
    <n v="5"/>
    <x v="7"/>
    <s v="Divya Cinema"/>
    <n v="-868"/>
  </r>
  <r>
    <n v="6"/>
    <x v="5"/>
    <s v="monthly expenses"/>
    <n v="-4000"/>
  </r>
  <r>
    <n v="7"/>
    <x v="4"/>
    <s v="Bangalore DTH"/>
    <n v="-232"/>
  </r>
  <r>
    <n v="8"/>
    <x v="1"/>
    <s v="Bangalore to Chennai"/>
    <n v="-609"/>
  </r>
  <r>
    <n v="9"/>
    <x v="2"/>
    <s v="Hot Chapathi"/>
    <n v="-635"/>
  </r>
  <r>
    <n v="10"/>
    <x v="1"/>
    <s v="Chennai to Bangalore"/>
    <n v="-1390"/>
  </r>
  <r>
    <n v="10"/>
    <x v="2"/>
    <s v="Divya Adyar Bakery"/>
    <n v="-265"/>
  </r>
  <r>
    <n v="10"/>
    <x v="1"/>
    <s v="Divya Petrol"/>
    <n v="-200"/>
  </r>
  <r>
    <n v="11"/>
    <x v="6"/>
    <s v="Medicine"/>
    <n v="-350"/>
  </r>
  <r>
    <n v="11"/>
    <x v="6"/>
    <s v="Medicine"/>
    <n v="-611"/>
  </r>
  <r>
    <n v="11"/>
    <x v="6"/>
    <s v="Medicine"/>
    <n v="-888"/>
  </r>
  <r>
    <n v="11"/>
    <x v="7"/>
    <s v="Ganesh Expenses"/>
    <n v="-1500"/>
  </r>
  <r>
    <n v="12"/>
    <x v="7"/>
    <s v="MAT"/>
    <n v="-1200"/>
  </r>
  <r>
    <n v="13"/>
    <x v="1"/>
    <s v="Bangalore to Chennai"/>
    <n v="-700"/>
  </r>
  <r>
    <n v="13"/>
    <x v="1"/>
    <s v="Chennai to Bangalore"/>
    <n v="-1207"/>
  </r>
  <r>
    <n v="13"/>
    <x v="7"/>
    <s v="Cinema - Jungle Book"/>
    <n v="-309"/>
  </r>
  <r>
    <n v="14"/>
    <x v="7"/>
    <s v="BABA"/>
    <n v="-1500"/>
  </r>
  <r>
    <n v="15"/>
    <x v="6"/>
    <s v="Recurring Deposit"/>
    <n v="-1000"/>
  </r>
  <r>
    <n v="17"/>
    <x v="6"/>
    <s v="Menaka Cards"/>
    <n v="-1000"/>
  </r>
  <r>
    <n v="17"/>
    <x v="2"/>
    <s v="Dindigul Briyani"/>
    <n v="-365"/>
  </r>
  <r>
    <n v="18"/>
    <x v="2"/>
    <s v="Hot Breads"/>
    <n v="-300"/>
  </r>
  <r>
    <n v="22"/>
    <x v="2"/>
    <s v="Pizza"/>
    <n v="-356"/>
  </r>
  <r>
    <n v="23"/>
    <x v="2"/>
    <s v="Lunch"/>
    <n v="-170"/>
  </r>
  <r>
    <n v="23"/>
    <x v="2"/>
    <s v="Divya Pizza"/>
    <n v="-424"/>
  </r>
  <r>
    <n v="24"/>
    <x v="8"/>
    <s v="Electricity"/>
    <n v="-475"/>
  </r>
  <r>
    <n v="24"/>
    <x v="6"/>
    <s v="Pampers"/>
    <n v="-708"/>
  </r>
  <r>
    <n v="25"/>
    <x v="7"/>
    <s v="Divya SBI"/>
    <n v="-612"/>
  </r>
  <r>
    <n v="26"/>
    <x v="4"/>
    <s v="Divya Mobile"/>
    <n v="-300"/>
  </r>
  <r>
    <n v="26"/>
    <x v="2"/>
    <s v="Divya food"/>
    <n v="-281"/>
  </r>
  <r>
    <n v="26"/>
    <x v="6"/>
    <s v="Vaccination"/>
    <n v="-600"/>
  </r>
  <r>
    <n v="26"/>
    <x v="7"/>
    <s v="Property Tax"/>
    <n v="-372"/>
  </r>
  <r>
    <n v="26"/>
    <x v="7"/>
    <s v="Insurance"/>
    <n v="-29350"/>
  </r>
  <r>
    <n v="27"/>
    <x v="7"/>
    <s v="Birthday treat"/>
    <n v="-2738"/>
  </r>
  <r>
    <n v="29"/>
    <x v="2"/>
    <s v="Pizza"/>
    <n v="-265"/>
  </r>
  <r>
    <n v="29"/>
    <x v="1"/>
    <s v="Chennai to Bangalore"/>
    <n v="-2712"/>
  </r>
  <r>
    <n v="30"/>
    <x v="7"/>
    <s v="Perfume Deo"/>
    <n v="-525"/>
  </r>
  <r>
    <n v="30"/>
    <x v="7"/>
    <s v="Ganesh Expenses"/>
    <n v="-380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300"/>
  </r>
  <r>
    <n v="1"/>
    <x v="11"/>
    <s v="CASH ON HAND"/>
    <n v="-2100"/>
  </r>
  <r>
    <n v="1"/>
    <x v="3"/>
    <s v="HDFC EMI"/>
    <n v="-22000"/>
  </r>
  <r>
    <n v="1"/>
    <x v="3"/>
    <s v="DIVYA EDUCATION ADVANCE"/>
    <n v="-10000"/>
  </r>
  <r>
    <n v="1"/>
    <x v="3"/>
    <s v="Citibank EMI"/>
    <n v="-7818"/>
  </r>
  <r>
    <n v="1"/>
    <x v="3"/>
    <s v="LAND"/>
    <n v="-2500"/>
  </r>
  <r>
    <n v="1"/>
    <x v="12"/>
    <s v="House Rent"/>
    <n v="-17700"/>
  </r>
  <r>
    <m/>
    <x v="9"/>
    <m/>
    <m/>
  </r>
</pivotCacheRecords>
</file>

<file path=xl/pivotCache/pivotCacheRecords19.xml><?xml version="1.0" encoding="utf-8"?>
<pivotCacheRecords xmlns="http://schemas.openxmlformats.org/spreadsheetml/2006/main" xmlns:r="http://schemas.openxmlformats.org/officeDocument/2006/relationships" count="221">
  <r>
    <n v="1"/>
    <x v="0"/>
    <s v="Monthly Salary Credited"/>
    <n v="122000"/>
  </r>
  <r>
    <n v="1"/>
    <x v="0"/>
    <s v="CASH ON HAND"/>
    <n v="2100"/>
  </r>
  <r>
    <n v="1"/>
    <x v="1"/>
    <s v="To Airport"/>
    <n v="-1030"/>
  </r>
  <r>
    <n v="1"/>
    <x v="2"/>
    <s v="Barista Coffee"/>
    <n v="-181"/>
  </r>
  <r>
    <n v="3"/>
    <x v="3"/>
    <s v="Divya Expenses"/>
    <n v="-900"/>
  </r>
  <r>
    <n v="4"/>
    <x v="4"/>
    <s v="Pampers"/>
    <n v="-917"/>
  </r>
  <r>
    <n v="7"/>
    <x v="3"/>
    <s v="Divya Expenses"/>
    <n v="-500"/>
  </r>
  <r>
    <n v="7"/>
    <x v="2"/>
    <s v="Eagle Pizza"/>
    <n v="-473"/>
  </r>
  <r>
    <n v="8"/>
    <x v="5"/>
    <s v="Chennai expneses"/>
    <n v="-2700"/>
  </r>
  <r>
    <n v="10"/>
    <x v="1"/>
    <s v="Chennai to Bangalore"/>
    <n v="-690"/>
  </r>
  <r>
    <n v="11"/>
    <x v="3"/>
    <s v="Little One"/>
    <n v="-2889"/>
  </r>
  <r>
    <n v="11"/>
    <x v="3"/>
    <s v="Menaka Cards"/>
    <n v="-1248"/>
  </r>
  <r>
    <n v="12"/>
    <x v="1"/>
    <s v="Cab"/>
    <n v="-1430"/>
  </r>
  <r>
    <n v="12"/>
    <x v="5"/>
    <s v="Electricity Bill"/>
    <n v="-1330"/>
  </r>
  <r>
    <n v="12"/>
    <x v="3"/>
    <s v="Apollo Pharmacy"/>
    <n v="-260"/>
  </r>
  <r>
    <n v="12"/>
    <x v="3"/>
    <s v="Divya Accessories"/>
    <n v="-900"/>
  </r>
  <r>
    <n v="12"/>
    <x v="3"/>
    <s v="Divya Expenses"/>
    <n v="-1000"/>
  </r>
  <r>
    <n v="13"/>
    <x v="6"/>
    <s v="Mineral Water"/>
    <n v="-40"/>
  </r>
  <r>
    <n v="13"/>
    <x v="2"/>
    <s v="A2B"/>
    <n v="-414"/>
  </r>
  <r>
    <n v="13"/>
    <x v="4"/>
    <s v="Pampers"/>
    <n v="-684"/>
  </r>
  <r>
    <n v="13"/>
    <x v="7"/>
    <s v="DTH"/>
    <n v="-252"/>
  </r>
  <r>
    <n v="13"/>
    <x v="7"/>
    <s v="Broadband"/>
    <n v="-1870"/>
  </r>
  <r>
    <n v="14"/>
    <x v="8"/>
    <s v="Vegetable"/>
    <n v="-150"/>
  </r>
  <r>
    <n v="14"/>
    <x v="9"/>
    <s v="Provision"/>
    <n v="-90"/>
  </r>
  <r>
    <n v="14"/>
    <x v="2"/>
    <s v="Bakery"/>
    <n v="-130"/>
  </r>
  <r>
    <n v="14"/>
    <x v="3"/>
    <s v="Cosmetics"/>
    <n v="-60"/>
  </r>
  <r>
    <n v="15"/>
    <x v="10"/>
    <s v="Milk"/>
    <n v="-116"/>
  </r>
  <r>
    <n v="15"/>
    <x v="11"/>
    <s v="Apple Fruit"/>
    <n v="-134"/>
  </r>
  <r>
    <n v="15"/>
    <x v="9"/>
    <s v="Provision"/>
    <n v="-130"/>
  </r>
  <r>
    <n v="15"/>
    <x v="3"/>
    <s v="Marriage"/>
    <n v="-620"/>
  </r>
  <r>
    <n v="15"/>
    <x v="1"/>
    <s v="From Airport"/>
    <n v="-1700"/>
  </r>
  <r>
    <n v="15"/>
    <x v="4"/>
    <s v="Recurring Deposit"/>
    <n v="-1000"/>
  </r>
  <r>
    <n v="15"/>
    <x v="2"/>
    <s v="Pizza"/>
    <n v="-1228"/>
  </r>
  <r>
    <n v="17"/>
    <x v="9"/>
    <s v="Provision"/>
    <n v="-5000"/>
  </r>
  <r>
    <n v="17"/>
    <x v="5"/>
    <s v="Broadband"/>
    <n v="-1892"/>
  </r>
  <r>
    <n v="17"/>
    <x v="12"/>
    <s v="Electricity Bill"/>
    <n v="-450"/>
  </r>
  <r>
    <n v="17"/>
    <x v="3"/>
    <s v="Shagun Sweets"/>
    <n v="-570"/>
  </r>
  <r>
    <n v="17"/>
    <x v="9"/>
    <s v="Provision"/>
    <n v="-200"/>
  </r>
  <r>
    <n v="17"/>
    <x v="3"/>
    <s v="Battery"/>
    <n v="-120"/>
  </r>
  <r>
    <n v="18"/>
    <x v="3"/>
    <s v="Electricals"/>
    <n v="-490"/>
  </r>
  <r>
    <n v="18"/>
    <x v="11"/>
    <s v="Apple Fruit"/>
    <n v="-120"/>
  </r>
  <r>
    <n v="18"/>
    <x v="10"/>
    <s v="Milk"/>
    <n v="-125"/>
  </r>
  <r>
    <n v="18"/>
    <x v="3"/>
    <s v="Broomstick"/>
    <n v="-90"/>
  </r>
  <r>
    <n v="18"/>
    <x v="6"/>
    <s v="Mineral Water"/>
    <n v="-40"/>
  </r>
  <r>
    <n v="18"/>
    <x v="13"/>
    <s v="Vegetable"/>
    <n v="-20"/>
  </r>
  <r>
    <n v="19"/>
    <x v="3"/>
    <s v="Courier,Fevikwik"/>
    <n v="-40"/>
  </r>
  <r>
    <n v="20"/>
    <x v="9"/>
    <s v="Provision"/>
    <n v="-75"/>
  </r>
  <r>
    <n v="20"/>
    <x v="13"/>
    <s v="Vegetable"/>
    <n v="-140"/>
  </r>
  <r>
    <n v="20"/>
    <x v="3"/>
    <s v="Chitappa"/>
    <n v="-1200"/>
  </r>
  <r>
    <n v="20"/>
    <x v="3"/>
    <s v="Doctor"/>
    <n v="-900"/>
  </r>
  <r>
    <n v="21"/>
    <x v="3"/>
    <s v="GIRIAS EXPLORIUM"/>
    <n v="-1250"/>
  </r>
  <r>
    <n v="21"/>
    <x v="3"/>
    <s v="GIRIAS FOOD"/>
    <n v="-320"/>
  </r>
  <r>
    <n v="21"/>
    <x v="3"/>
    <s v="GIRIAS TOY"/>
    <n v="-594"/>
  </r>
  <r>
    <n v="21"/>
    <x v="2"/>
    <s v="MADURAI IDLY"/>
    <n v="-180"/>
  </r>
  <r>
    <n v="22"/>
    <x v="3"/>
    <s v="DIVYA DRESS"/>
    <n v="-1955"/>
  </r>
  <r>
    <n v="22"/>
    <x v="7"/>
    <s v="Divya Mobile"/>
    <n v="-300"/>
  </r>
  <r>
    <n v="22"/>
    <x v="3"/>
    <s v="PAAN ITEMS"/>
    <n v="-620"/>
  </r>
  <r>
    <n v="22"/>
    <x v="2"/>
    <s v="Shagun Dinner"/>
    <n v="-660"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n v="1"/>
    <x v="15"/>
    <s v="MISC"/>
    <n v="-800"/>
  </r>
  <r>
    <n v="1"/>
    <x v="16"/>
    <s v="CASH ON HAND"/>
    <n v="-1050"/>
  </r>
  <r>
    <n v="1"/>
    <x v="17"/>
    <s v="Golden Harvest"/>
    <n v="-2000"/>
  </r>
  <r>
    <n v="1"/>
    <x v="17"/>
    <s v="HDFC EMI"/>
    <n v="-22000"/>
  </r>
  <r>
    <n v="1"/>
    <x v="17"/>
    <s v="DIVYA EDUCATION ADVANCE"/>
    <n v="-10000"/>
  </r>
  <r>
    <n v="1"/>
    <x v="17"/>
    <s v="Citibank EMI"/>
    <n v="-5000"/>
  </r>
  <r>
    <n v="1"/>
    <x v="17"/>
    <s v="LAND"/>
    <n v="-2500"/>
  </r>
  <r>
    <n v="1"/>
    <x v="18"/>
    <s v="House Rent"/>
    <n v="-17550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count="100">
  <r>
    <n v="1"/>
    <x v="0"/>
    <s v="Monthly Salary Credited"/>
    <n v="100000"/>
  </r>
  <r>
    <n v="1"/>
    <x v="0"/>
    <s v="CASH"/>
    <n v="700"/>
  </r>
  <r>
    <n v="1"/>
    <x v="1"/>
    <s v="WATER"/>
    <n v="-40"/>
  </r>
  <r>
    <n v="1"/>
    <x v="2"/>
    <s v="MILK"/>
    <n v="-60"/>
  </r>
  <r>
    <n v="1"/>
    <x v="3"/>
    <s v="FRUITS "/>
    <n v="-400"/>
  </r>
  <r>
    <n v="1"/>
    <x v="4"/>
    <s v="Lunch"/>
    <n v="-200"/>
  </r>
  <r>
    <n v="1"/>
    <x v="5"/>
    <s v="Provision"/>
    <n v="-270"/>
  </r>
  <r>
    <n v="1"/>
    <x v="6"/>
    <s v="vegetable "/>
    <n v="-200"/>
  </r>
  <r>
    <n v="1"/>
    <x v="7"/>
    <s v="Movie"/>
    <n v="-800"/>
  </r>
  <r>
    <n v="1"/>
    <x v="7"/>
    <s v="Dress"/>
    <n v="-2201"/>
  </r>
  <r>
    <n v="3"/>
    <x v="8"/>
    <s v="YOGA"/>
    <n v="-1700"/>
  </r>
  <r>
    <n v="3"/>
    <x v="7"/>
    <s v="Hyderabad ticket"/>
    <n v="-3750"/>
  </r>
  <r>
    <n v="3"/>
    <x v="7"/>
    <s v="Trimmer"/>
    <n v="-400"/>
  </r>
  <r>
    <n v="3"/>
    <x v="9"/>
    <s v="Chennai Home"/>
    <n v="-17000"/>
  </r>
  <r>
    <n v="4"/>
    <x v="6"/>
    <s v="Coconut water"/>
    <n v="-50"/>
  </r>
  <r>
    <n v="4"/>
    <x v="10"/>
    <s v="Divya mobile"/>
    <n v="-200"/>
  </r>
  <r>
    <n v="4"/>
    <x v="11"/>
    <s v="Bangalore"/>
    <n v="-230"/>
  </r>
  <r>
    <n v="4"/>
    <x v="11"/>
    <s v="Dinner"/>
    <n v="-100"/>
  </r>
  <r>
    <n v="4"/>
    <x v="5"/>
    <s v="Provision"/>
    <n v="-100"/>
  </r>
  <r>
    <n v="5"/>
    <x v="7"/>
    <s v="Salon"/>
    <n v="-90"/>
  </r>
  <r>
    <n v="5"/>
    <x v="11"/>
    <s v="Chennai"/>
    <n v="-625"/>
  </r>
  <r>
    <n v="5"/>
    <x v="7"/>
    <s v="Srikar toy"/>
    <n v="-164"/>
  </r>
  <r>
    <n v="5"/>
    <x v="7"/>
    <s v="FRUITS "/>
    <n v="-400"/>
  </r>
  <r>
    <n v="5"/>
    <x v="7"/>
    <s v="Petrol"/>
    <n v="-100"/>
  </r>
  <r>
    <n v="6"/>
    <x v="7"/>
    <s v="A2B"/>
    <n v="-210"/>
  </r>
  <r>
    <n v="6"/>
    <x v="7"/>
    <s v="Blood test"/>
    <n v="-2200"/>
  </r>
  <r>
    <n v="7"/>
    <x v="7"/>
    <s v="GRT"/>
    <n v="-2200"/>
  </r>
  <r>
    <n v="8"/>
    <x v="11"/>
    <s v="Chennai"/>
    <n v="-270"/>
  </r>
  <r>
    <n v="9"/>
    <x v="11"/>
    <s v="Bangalore"/>
    <n v="-270"/>
  </r>
  <r>
    <n v="9"/>
    <x v="2"/>
    <s v="MILK"/>
    <n v="-60"/>
  </r>
  <r>
    <n v="10"/>
    <x v="7"/>
    <s v="Hyderabad Hotel"/>
    <n v="-4934"/>
  </r>
  <r>
    <n v="10"/>
    <x v="12"/>
    <s v="Petrol"/>
    <n v="-200"/>
  </r>
  <r>
    <n v="11"/>
    <x v="6"/>
    <s v="vegetable "/>
    <n v="-175"/>
  </r>
  <r>
    <n v="11"/>
    <x v="5"/>
    <s v="Provision"/>
    <n v="-1300"/>
  </r>
  <r>
    <n v="11"/>
    <x v="13"/>
    <s v="Electricity"/>
    <n v="-740"/>
  </r>
  <r>
    <n v="11"/>
    <x v="11"/>
    <s v="Bangalore"/>
    <n v="-4150"/>
  </r>
  <r>
    <n v="12"/>
    <x v="4"/>
    <s v="Pizza"/>
    <n v="-500"/>
  </r>
  <r>
    <n v="12"/>
    <x v="7"/>
    <s v="Lingaa Movie"/>
    <n v="-565"/>
  </r>
  <r>
    <n v="12"/>
    <x v="10"/>
    <s v="Ganesh Mobile"/>
    <n v="-150"/>
  </r>
  <r>
    <n v="12"/>
    <x v="10"/>
    <s v="Divya mobile"/>
    <n v="-200"/>
  </r>
  <r>
    <n v="13"/>
    <x v="4"/>
    <s v="Hyderabadi Briyani , Coconut"/>
    <n v="-350"/>
  </r>
  <r>
    <n v="13"/>
    <x v="7"/>
    <s v="Printout, Tea,Pani puri"/>
    <n v="-50"/>
  </r>
  <r>
    <n v="14"/>
    <x v="10"/>
    <s v="Divya mobile"/>
    <n v="-255"/>
  </r>
  <r>
    <n v="14"/>
    <x v="10"/>
    <s v="3G Dongle"/>
    <n v="-451"/>
  </r>
  <r>
    <n v="14"/>
    <x v="10"/>
    <s v="Airtel Bangalore"/>
    <n v="-2330"/>
  </r>
  <r>
    <n v="14"/>
    <x v="7"/>
    <s v="Bangalore Railway Taxi"/>
    <n v="-360"/>
  </r>
  <r>
    <n v="14"/>
    <x v="7"/>
    <s v="Train Snacks"/>
    <n v="-300"/>
  </r>
  <r>
    <n v="15"/>
    <x v="7"/>
    <s v="Hyderabs Taxi"/>
    <n v="-100"/>
  </r>
  <r>
    <n v="15"/>
    <x v="7"/>
    <s v="Hyderabs Auto"/>
    <n v="-360"/>
  </r>
  <r>
    <n v="15"/>
    <x v="7"/>
    <s v="College Snacks"/>
    <n v="-110"/>
  </r>
  <r>
    <n v="15"/>
    <x v="7"/>
    <s v="Dinner"/>
    <n v="-870"/>
  </r>
  <r>
    <n v="16"/>
    <x v="7"/>
    <s v="Tiffin"/>
    <n v="-50"/>
  </r>
  <r>
    <n v="16"/>
    <x v="7"/>
    <s v="Auto"/>
    <n v="-470"/>
  </r>
  <r>
    <n v="16"/>
    <x v="7"/>
    <s v="College Snacks"/>
    <n v="-180"/>
  </r>
  <r>
    <n v="17"/>
    <x v="7"/>
    <s v="Tiffin"/>
    <n v="-60"/>
  </r>
  <r>
    <n v="17"/>
    <x v="7"/>
    <s v="Lunch KFC"/>
    <n v="-470"/>
  </r>
  <r>
    <n v="17"/>
    <x v="7"/>
    <s v="Dinner"/>
    <n v="-80"/>
  </r>
  <r>
    <n v="18"/>
    <x v="7"/>
    <s v="Tiffin"/>
    <n v="-60"/>
  </r>
  <r>
    <n v="18"/>
    <x v="7"/>
    <s v="Hotel"/>
    <n v="-1553"/>
  </r>
  <r>
    <n v="18"/>
    <x v="7"/>
    <s v="Auto"/>
    <n v="-120"/>
  </r>
  <r>
    <n v="18"/>
    <x v="7"/>
    <s v="Rail snacks"/>
    <n v="-500"/>
  </r>
  <r>
    <n v="19"/>
    <x v="7"/>
    <s v="Cab"/>
    <n v="-310"/>
  </r>
  <r>
    <n v="19"/>
    <x v="6"/>
    <s v="vegetable "/>
    <n v="-150"/>
  </r>
  <r>
    <n v="19"/>
    <x v="10"/>
    <s v="Divya Mobile"/>
    <n v="-200"/>
  </r>
  <r>
    <n v="20"/>
    <x v="4"/>
    <s v="Hyderabad Briyani"/>
    <n v="-330"/>
  </r>
  <r>
    <n v="20"/>
    <x v="7"/>
    <s v="Temple"/>
    <n v="-60"/>
  </r>
  <r>
    <n v="20"/>
    <x v="6"/>
    <s v="vegetable "/>
    <n v="-80"/>
  </r>
  <r>
    <n v="20"/>
    <x v="7"/>
    <s v="Divya Dress"/>
    <n v="-1641"/>
  </r>
  <r>
    <n v="21"/>
    <x v="1"/>
    <s v="WATER"/>
    <n v="-40"/>
  </r>
  <r>
    <n v="22"/>
    <x v="12"/>
    <s v="Petrol"/>
    <n v="-200"/>
  </r>
  <r>
    <n v="22"/>
    <x v="14"/>
    <s v="Gas"/>
    <n v="-1350"/>
  </r>
  <r>
    <n v="22"/>
    <x v="7"/>
    <s v="Zeelani kid"/>
    <n v="-300"/>
  </r>
  <r>
    <n v="22"/>
    <x v="11"/>
    <s v="Bang to Chennai"/>
    <n v="-1235"/>
  </r>
  <r>
    <n v="22"/>
    <x v="10"/>
    <s v="Ganesh Mobile"/>
    <n v="-150"/>
  </r>
  <r>
    <n v="23"/>
    <x v="11"/>
    <s v="Bang to Chennai"/>
    <n v="-786"/>
  </r>
  <r>
    <n v="23"/>
    <x v="6"/>
    <s v="vegetable "/>
    <n v="-450"/>
  </r>
  <r>
    <n v="24"/>
    <x v="4"/>
    <s v="Pizza"/>
    <n v="-700"/>
  </r>
  <r>
    <n v="26"/>
    <x v="6"/>
    <s v="vegetable "/>
    <n v="-320"/>
  </r>
  <r>
    <n v="27"/>
    <x v="5"/>
    <s v="Provision"/>
    <n v="-1250"/>
  </r>
  <r>
    <n v="27"/>
    <x v="7"/>
    <s v="Drawing Stencil"/>
    <n v="-250"/>
  </r>
  <r>
    <n v="28"/>
    <x v="7"/>
    <s v="Coconut water"/>
    <n v="-50"/>
  </r>
  <r>
    <n v="28"/>
    <x v="11"/>
    <s v="Bangalore to Chennai"/>
    <n v="-1000"/>
  </r>
  <r>
    <n v="28"/>
    <x v="2"/>
    <s v="Milk"/>
    <n v="-100"/>
  </r>
  <r>
    <n v="28"/>
    <x v="7"/>
    <s v="Fun World"/>
    <n v="-3330"/>
  </r>
  <r>
    <n v="28"/>
    <x v="5"/>
    <s v="Provision"/>
    <n v="-800"/>
  </r>
  <r>
    <n v="29"/>
    <x v="4"/>
    <s v="Dinner"/>
    <n v="-300"/>
  </r>
  <r>
    <n v="29"/>
    <x v="7"/>
    <s v="Srikar Dress"/>
    <n v="-1200"/>
  </r>
  <r>
    <n v="30"/>
    <x v="5"/>
    <s v="Provision"/>
    <n v="-1300"/>
  </r>
  <r>
    <n v="30"/>
    <x v="4"/>
    <s v="Baskin Robbins"/>
    <n v="-200"/>
  </r>
  <r>
    <n v="30"/>
    <x v="12"/>
    <s v="Petrol"/>
    <n v="-200"/>
  </r>
  <r>
    <n v="30"/>
    <x v="3"/>
    <s v="FRUITS "/>
    <n v="-400"/>
  </r>
  <r>
    <m/>
    <x v="15"/>
    <m/>
    <m/>
  </r>
  <r>
    <m/>
    <x v="15"/>
    <m/>
    <m/>
  </r>
  <r>
    <m/>
    <x v="15"/>
    <m/>
    <m/>
  </r>
  <r>
    <m/>
    <x v="15"/>
    <m/>
    <m/>
  </r>
  <r>
    <n v="1"/>
    <x v="16"/>
    <s v="MISC"/>
    <n v="0"/>
  </r>
  <r>
    <n v="1"/>
    <x v="17"/>
    <s v="CASH ON HAND"/>
    <n v="0"/>
  </r>
  <r>
    <n v="1"/>
    <x v="18"/>
    <s v="Citibank EMI"/>
    <n v="-14663"/>
  </r>
  <r>
    <n v="1"/>
    <x v="18"/>
    <s v="HDFC EMI"/>
    <n v="-22000"/>
  </r>
  <r>
    <n v="1"/>
    <x v="19"/>
    <s v="House Rent"/>
    <n v="-17500"/>
  </r>
</pivotCacheRecords>
</file>

<file path=xl/pivotCache/pivotCacheRecords3.xml><?xml version="1.0" encoding="utf-8"?>
<pivotCacheRecords xmlns="http://schemas.openxmlformats.org/spreadsheetml/2006/main" xmlns:r="http://schemas.openxmlformats.org/officeDocument/2006/relationships" count="100">
  <r>
    <n v="1"/>
    <x v="0"/>
    <s v="Monthly Salary Credited"/>
    <n v="106000"/>
  </r>
  <r>
    <n v="1"/>
    <x v="1"/>
    <s v="Snacks"/>
    <n v="-224"/>
  </r>
  <r>
    <n v="1"/>
    <x v="2"/>
    <s v="Fruits"/>
    <n v="-100"/>
  </r>
  <r>
    <n v="1"/>
    <x v="3"/>
    <s v="Milk"/>
    <n v="-96"/>
  </r>
  <r>
    <n v="1"/>
    <x v="4"/>
    <s v="Vegetable"/>
    <n v="-30"/>
  </r>
  <r>
    <n v="2"/>
    <x v="5"/>
    <s v="Maid"/>
    <n v="-750"/>
  </r>
  <r>
    <n v="2"/>
    <x v="1"/>
    <s v="Fasoos"/>
    <n v="-250"/>
  </r>
  <r>
    <n v="2"/>
    <x v="6"/>
    <s v="Kashmir Luggage"/>
    <n v="-600"/>
  </r>
  <r>
    <n v="3"/>
    <x v="7"/>
    <s v="Provision"/>
    <n v="-2650"/>
  </r>
  <r>
    <n v="5"/>
    <x v="8"/>
    <s v="Airtel DTH"/>
    <n v="-250"/>
  </r>
  <r>
    <n v="6"/>
    <x v="2"/>
    <s v="Fruits"/>
    <n v="-150"/>
  </r>
  <r>
    <n v="6"/>
    <x v="4"/>
    <s v="Vegetable"/>
    <n v="-100"/>
  </r>
  <r>
    <n v="7"/>
    <x v="9"/>
    <s v="Petrol"/>
    <n v="-200"/>
  </r>
  <r>
    <n v="8"/>
    <x v="10"/>
    <s v="Home"/>
    <n v="-12700"/>
  </r>
  <r>
    <n v="8"/>
    <x v="8"/>
    <s v="Ganesh Phone"/>
    <n v="-150"/>
  </r>
  <r>
    <n v="8"/>
    <x v="6"/>
    <s v="Divya Fees"/>
    <n v="-6100"/>
  </r>
  <r>
    <n v="9"/>
    <x v="6"/>
    <s v="Divya Books"/>
    <n v="-849"/>
  </r>
  <r>
    <n v="10"/>
    <x v="1"/>
    <s v="Biryani"/>
    <n v="-320"/>
  </r>
  <r>
    <n v="10"/>
    <x v="3"/>
    <s v="Milk"/>
    <n v="-120"/>
  </r>
  <r>
    <n v="11"/>
    <x v="4"/>
    <s v="Vegetables"/>
    <n v="-250"/>
  </r>
  <r>
    <n v="11"/>
    <x v="1"/>
    <s v="Breakfast"/>
    <n v="-65"/>
  </r>
  <r>
    <n v="12"/>
    <x v="11"/>
    <s v="Electricity"/>
    <n v="-740"/>
  </r>
  <r>
    <n v="12"/>
    <x v="6"/>
    <s v="TRAFFIC"/>
    <n v="-103"/>
  </r>
  <r>
    <n v="13"/>
    <x v="8"/>
    <s v="Divya Mobile"/>
    <n v="-301"/>
  </r>
  <r>
    <n v="13"/>
    <x v="6"/>
    <s v="Samya dress"/>
    <n v="-795"/>
  </r>
  <r>
    <n v="13"/>
    <x v="6"/>
    <s v="Divya dress"/>
    <n v="-1640"/>
  </r>
  <r>
    <n v="13"/>
    <x v="2"/>
    <s v="Fruits"/>
    <n v="-170"/>
  </r>
  <r>
    <n v="13"/>
    <x v="12"/>
    <s v="Chennai - Bangalore"/>
    <n v="-610"/>
  </r>
  <r>
    <n v="13"/>
    <x v="6"/>
    <s v="Maid"/>
    <n v="-100"/>
  </r>
  <r>
    <n v="14"/>
    <x v="6"/>
    <s v="Temple"/>
    <n v="-5000"/>
  </r>
  <r>
    <n v="14"/>
    <x v="8"/>
    <s v="Airtel Broadband"/>
    <n v="-2344"/>
  </r>
  <r>
    <n v="15"/>
    <x v="6"/>
    <s v="Pen Drive + Sweet"/>
    <n v="-410"/>
  </r>
  <r>
    <n v="15"/>
    <x v="0"/>
    <s v="Divya dress"/>
    <n v="2000"/>
  </r>
  <r>
    <n v="16"/>
    <x v="6"/>
    <s v="Temple"/>
    <n v="-3000"/>
  </r>
  <r>
    <n v="16"/>
    <x v="6"/>
    <s v="Divya Expenses"/>
    <n v="-2000"/>
  </r>
  <r>
    <n v="16"/>
    <x v="12"/>
    <s v="Chennai - Bangalore"/>
    <n v="-373"/>
  </r>
  <r>
    <n v="17"/>
    <x v="12"/>
    <s v="Bangalore - Chennai"/>
    <n v="-373"/>
  </r>
  <r>
    <n v="19"/>
    <x v="9"/>
    <s v="Petrol"/>
    <n v="-200"/>
  </r>
  <r>
    <n v="20"/>
    <x v="3"/>
    <s v="Milk"/>
    <n v="-30"/>
  </r>
  <r>
    <n v="21"/>
    <x v="1"/>
    <s v="Pizza"/>
    <n v="-410"/>
  </r>
  <r>
    <n v="22"/>
    <x v="8"/>
    <s v="Ganesh Phone"/>
    <n v="-150"/>
  </r>
  <r>
    <n v="24"/>
    <x v="12"/>
    <s v="Chithappa"/>
    <n v="-393"/>
  </r>
  <r>
    <n v="25"/>
    <x v="12"/>
    <s v="Gayathri"/>
    <n v="-2165"/>
  </r>
  <r>
    <n v="25"/>
    <x v="1"/>
    <s v="Pizza"/>
    <n v="-533.75"/>
  </r>
  <r>
    <n v="26"/>
    <x v="8"/>
    <s v="Divya Phone"/>
    <n v="-301"/>
  </r>
  <r>
    <n v="26"/>
    <x v="12"/>
    <s v="Chennai - Bangalore"/>
    <n v="-480"/>
  </r>
  <r>
    <n v="27"/>
    <x v="12"/>
    <s v="Ticket Cancellation"/>
    <n v="1110"/>
  </r>
  <r>
    <n v="28"/>
    <x v="6"/>
    <s v="Divya Expenses"/>
    <n v="-1000"/>
  </r>
  <r>
    <n v="29"/>
    <x v="3"/>
    <s v="Milk"/>
    <n v="-60"/>
  </r>
  <r>
    <n v="31"/>
    <x v="1"/>
    <s v="Briyani"/>
    <n v="-300"/>
  </r>
  <r>
    <n v="31"/>
    <x v="5"/>
    <s v="maid"/>
    <n v="-750"/>
  </r>
  <r>
    <n v="31"/>
    <x v="13"/>
    <s v="MISC"/>
    <n v="-650"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m/>
    <x v="14"/>
    <m/>
    <m/>
  </r>
  <r>
    <n v="1"/>
    <x v="13"/>
    <s v="MISC"/>
    <n v="-700"/>
  </r>
  <r>
    <n v="1"/>
    <x v="15"/>
    <s v="CASH ON HAND"/>
    <n v="-110"/>
  </r>
  <r>
    <n v="1"/>
    <x v="16"/>
    <s v="Citibank EMI"/>
    <n v="-14663"/>
  </r>
  <r>
    <n v="1"/>
    <x v="16"/>
    <s v="HDFC EMI"/>
    <n v="-22000"/>
  </r>
  <r>
    <n v="1"/>
    <x v="17"/>
    <s v="House Rent"/>
    <n v="-17500"/>
  </r>
</pivotCacheRecords>
</file>

<file path=xl/pivotCache/pivotCacheRecords4.xml><?xml version="1.0" encoding="utf-8"?>
<pivotCacheRecords xmlns="http://schemas.openxmlformats.org/spreadsheetml/2006/main" xmlns:r="http://schemas.openxmlformats.org/officeDocument/2006/relationships" count="98">
  <r>
    <n v="1"/>
    <x v="0"/>
    <s v="Monthly Salary Credited"/>
    <n v="106000"/>
  </r>
  <r>
    <n v="1"/>
    <x v="1"/>
    <s v="Airtel DTH"/>
    <n v="-200"/>
  </r>
  <r>
    <n v="4"/>
    <x v="2"/>
    <s v="Home"/>
    <n v="-17350"/>
  </r>
  <r>
    <n v="4"/>
    <x v="3"/>
    <s v="Chennai - Bangalore"/>
    <n v="-800"/>
  </r>
  <r>
    <n v="4"/>
    <x v="1"/>
    <s v="Ganesh Phone"/>
    <n v="-150"/>
  </r>
  <r>
    <n v="5"/>
    <x v="1"/>
    <s v="Divya Phone"/>
    <n v="-229"/>
  </r>
  <r>
    <n v="5"/>
    <x v="3"/>
    <s v="Tirunelveli - Chennai"/>
    <n v="-2575"/>
  </r>
  <r>
    <n v="10"/>
    <x v="4"/>
    <s v="Tirunelveli Trip"/>
    <n v="-7000"/>
  </r>
  <r>
    <n v="11"/>
    <x v="5"/>
    <s v="Electricity"/>
    <n v="-368"/>
  </r>
  <r>
    <n v="11"/>
    <x v="6"/>
    <s v="Provision"/>
    <n v="-1388"/>
  </r>
  <r>
    <n v="11"/>
    <x v="7"/>
    <s v="Vegetables"/>
    <n v="-500"/>
  </r>
  <r>
    <n v="11"/>
    <x v="8"/>
    <s v="Petrol"/>
    <n v="-300"/>
  </r>
  <r>
    <n v="12"/>
    <x v="4"/>
    <s v="Camera Charger"/>
    <n v="-512"/>
  </r>
  <r>
    <n v="13"/>
    <x v="9"/>
    <s v="Milk"/>
    <n v="-60"/>
  </r>
  <r>
    <n v="13"/>
    <x v="10"/>
    <s v="Snacks"/>
    <n v="-50"/>
  </r>
  <r>
    <n v="13"/>
    <x v="11"/>
    <s v="Water"/>
    <n v="-40"/>
  </r>
  <r>
    <n v="14"/>
    <x v="4"/>
    <s v="Cinema"/>
    <n v="-343"/>
  </r>
  <r>
    <n v="14"/>
    <x v="4"/>
    <s v="Buffet"/>
    <n v="-900"/>
  </r>
  <r>
    <n v="14"/>
    <x v="10"/>
    <s v="Cinema"/>
    <n v="-200"/>
  </r>
  <r>
    <n v="15"/>
    <x v="4"/>
    <s v="Mouse Dongle"/>
    <n v="-450"/>
  </r>
  <r>
    <n v="15"/>
    <x v="7"/>
    <s v="Vegetables"/>
    <n v="-82"/>
  </r>
  <r>
    <n v="15"/>
    <x v="6"/>
    <s v="Ghee"/>
    <n v="-100"/>
  </r>
  <r>
    <n v="15"/>
    <x v="12"/>
    <s v="Fruits"/>
    <n v="-100"/>
  </r>
  <r>
    <n v="17"/>
    <x v="4"/>
    <s v="Temple"/>
    <n v="-125"/>
  </r>
  <r>
    <n v="17"/>
    <x v="10"/>
    <s v="Temple Dinner"/>
    <n v="-275"/>
  </r>
  <r>
    <n v="18"/>
    <x v="4"/>
    <s v="Bangle"/>
    <n v="-665"/>
  </r>
  <r>
    <n v="18"/>
    <x v="7"/>
    <s v="Vegetables"/>
    <n v="-150"/>
  </r>
  <r>
    <n v="19"/>
    <x v="9"/>
    <s v="Milk"/>
    <n v="-85"/>
  </r>
  <r>
    <n v="20"/>
    <x v="10"/>
    <s v="Pizza"/>
    <n v="-555"/>
  </r>
  <r>
    <n v="20"/>
    <x v="4"/>
    <s v="Laundry"/>
    <n v="-65"/>
  </r>
  <r>
    <n v="20"/>
    <x v="11"/>
    <s v="Water"/>
    <n v="-40"/>
  </r>
  <r>
    <n v="21"/>
    <x v="9"/>
    <s v="Milk"/>
    <n v="-70"/>
  </r>
  <r>
    <n v="21"/>
    <x v="7"/>
    <s v="Vegetables"/>
    <n v="-100"/>
  </r>
  <r>
    <n v="21"/>
    <x v="6"/>
    <s v="Provision"/>
    <n v="-105"/>
  </r>
  <r>
    <n v="21"/>
    <x v="10"/>
    <s v="Lunch"/>
    <n v="-80"/>
  </r>
  <r>
    <n v="22"/>
    <x v="12"/>
    <s v="Fruits"/>
    <n v="-90"/>
  </r>
  <r>
    <n v="22"/>
    <x v="7"/>
    <s v="Vegetables"/>
    <n v="-55"/>
  </r>
  <r>
    <n v="22"/>
    <x v="4"/>
    <s v="Coconut water"/>
    <n v="-75"/>
  </r>
  <r>
    <n v="23"/>
    <x v="1"/>
    <s v="DTH"/>
    <n v="-250"/>
  </r>
  <r>
    <n v="23"/>
    <x v="3"/>
    <s v="Bangalore to Chennai"/>
    <n v="-1100"/>
  </r>
  <r>
    <n v="23"/>
    <x v="4"/>
    <s v="GMAT "/>
    <n v="-15900"/>
  </r>
  <r>
    <n v="23"/>
    <x v="8"/>
    <s v="Petrol"/>
    <n v="-200"/>
  </r>
  <r>
    <n v="24"/>
    <x v="9"/>
    <s v="Milk"/>
    <n v="-48"/>
  </r>
  <r>
    <n v="24"/>
    <x v="7"/>
    <s v="Vegetables"/>
    <n v="-52"/>
  </r>
  <r>
    <n v="24"/>
    <x v="6"/>
    <s v="Provision"/>
    <n v="-85"/>
  </r>
  <r>
    <n v="24"/>
    <x v="10"/>
    <s v="Panipuri"/>
    <n v="-30"/>
  </r>
  <r>
    <n v="26"/>
    <x v="3"/>
    <s v="Bangalore Cab"/>
    <n v="-161"/>
  </r>
  <r>
    <n v="26"/>
    <x v="3"/>
    <s v="Snacks"/>
    <n v="-175"/>
  </r>
  <r>
    <n v="26"/>
    <x v="3"/>
    <s v="Chennai Cab"/>
    <n v="-390"/>
  </r>
  <r>
    <n v="26"/>
    <x v="4"/>
    <s v="Latha super stores"/>
    <n v="-300"/>
  </r>
  <r>
    <n v="27"/>
    <x v="4"/>
    <s v="Divya Checkup"/>
    <n v="-2100"/>
  </r>
  <r>
    <n v="27"/>
    <x v="10"/>
    <s v="A2B"/>
    <n v="-100"/>
  </r>
  <r>
    <n v="28"/>
    <x v="10"/>
    <s v="Pizza"/>
    <n v="-600"/>
  </r>
  <r>
    <n v="28"/>
    <x v="3"/>
    <s v="Chennai TO Bangalore"/>
    <n v="-2300"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n v="1"/>
    <x v="14"/>
    <s v="MISC"/>
    <n v="-200"/>
  </r>
  <r>
    <n v="1"/>
    <x v="15"/>
    <s v="CASH ON HAND"/>
    <n v="-1150"/>
  </r>
  <r>
    <n v="1"/>
    <x v="16"/>
    <s v="Citibank EMI"/>
    <n v="-14663"/>
  </r>
  <r>
    <n v="1"/>
    <x v="16"/>
    <s v="HDFC EMI"/>
    <n v="-22000"/>
  </r>
  <r>
    <n v="1"/>
    <x v="17"/>
    <s v="House Rent"/>
    <n v="-17450"/>
  </r>
</pivotCacheRecords>
</file>

<file path=xl/pivotCache/pivotCacheRecords5.xml><?xml version="1.0" encoding="utf-8"?>
<pivotCacheRecords xmlns="http://schemas.openxmlformats.org/spreadsheetml/2006/main" xmlns:r="http://schemas.openxmlformats.org/officeDocument/2006/relationships" count="105">
  <r>
    <n v="1"/>
    <x v="0"/>
    <s v="Monthly Salary Credited"/>
    <n v="104800"/>
  </r>
  <r>
    <n v="1"/>
    <x v="0"/>
    <s v="Stock"/>
    <n v="8250"/>
  </r>
  <r>
    <n v="1"/>
    <x v="0"/>
    <s v="Divya stock"/>
    <n v="2000"/>
  </r>
  <r>
    <n v="1"/>
    <x v="1"/>
    <s v="Chennai Cab"/>
    <n v="-271"/>
  </r>
  <r>
    <n v="1"/>
    <x v="1"/>
    <s v="Bangalore Cab"/>
    <n v="-234"/>
  </r>
  <r>
    <n v="1"/>
    <x v="1"/>
    <s v="Magazine"/>
    <n v="-135"/>
  </r>
  <r>
    <n v="2"/>
    <x v="2"/>
    <s v="Milk"/>
    <n v="-83"/>
  </r>
  <r>
    <n v="2"/>
    <x v="3"/>
    <s v="Vegetable"/>
    <n v="-48"/>
  </r>
  <r>
    <n v="3"/>
    <x v="4"/>
    <s v="Cake"/>
    <n v="-50"/>
  </r>
  <r>
    <n v="4"/>
    <x v="5"/>
    <s v="Bangalore Broadband"/>
    <n v="-1812"/>
  </r>
  <r>
    <n v="4"/>
    <x v="6"/>
    <s v="Chennai Broadband"/>
    <n v="-1883"/>
  </r>
  <r>
    <n v="4"/>
    <x v="7"/>
    <s v="Maid"/>
    <n v="-750"/>
  </r>
  <r>
    <n v="4"/>
    <x v="8"/>
    <s v="TIRUNELVELI Ticket"/>
    <n v="-800"/>
  </r>
  <r>
    <n v="5"/>
    <x v="6"/>
    <s v="Chennai"/>
    <n v="-7400"/>
  </r>
  <r>
    <n v="5"/>
    <x v="6"/>
    <s v="GRT"/>
    <n v="-2000"/>
  </r>
  <r>
    <n v="6"/>
    <x v="4"/>
    <s v="Snacks"/>
    <n v="-100"/>
  </r>
  <r>
    <n v="6"/>
    <x v="9"/>
    <s v="Provision"/>
    <n v="-1500"/>
  </r>
  <r>
    <n v="7"/>
    <x v="4"/>
    <s v="Barbeqee"/>
    <n v="-1242"/>
  </r>
  <r>
    <n v="7"/>
    <x v="3"/>
    <s v="Vegetable"/>
    <n v="-260"/>
  </r>
  <r>
    <n v="8"/>
    <x v="9"/>
    <s v="Provision"/>
    <n v="-135"/>
  </r>
  <r>
    <n v="9"/>
    <x v="2"/>
    <s v="Milk"/>
    <n v="-75"/>
  </r>
  <r>
    <n v="9"/>
    <x v="10"/>
    <s v="Water"/>
    <n v="-40"/>
  </r>
  <r>
    <n v="9"/>
    <x v="11"/>
    <s v="Petrol"/>
    <n v="-200"/>
  </r>
  <r>
    <n v="10"/>
    <x v="6"/>
    <s v="Electricity"/>
    <n v="-1030"/>
  </r>
  <r>
    <n v="10"/>
    <x v="8"/>
    <s v="TIRUNELVELI Ticket"/>
    <n v="-733"/>
  </r>
  <r>
    <n v="11"/>
    <x v="8"/>
    <s v="TIRUCHI ticket"/>
    <n v="-975"/>
  </r>
  <r>
    <n v="11"/>
    <x v="3"/>
    <s v="Vegetable"/>
    <n v="-130"/>
  </r>
  <r>
    <n v="11"/>
    <x v="9"/>
    <s v="Provision"/>
    <n v="-90"/>
  </r>
  <r>
    <n v="13"/>
    <x v="5"/>
    <s v="Ganesh Mobile"/>
    <n v="-150"/>
  </r>
  <r>
    <n v="13"/>
    <x v="4"/>
    <s v="Pizza"/>
    <n v="-370"/>
  </r>
  <r>
    <n v="14"/>
    <x v="8"/>
    <s v="Nombu"/>
    <n v="-200"/>
  </r>
  <r>
    <n v="14"/>
    <x v="8"/>
    <s v="Divya Parent CHE to BAN"/>
    <n v="-260"/>
  </r>
  <r>
    <n v="14"/>
    <x v="8"/>
    <s v="Divya Parent BAN to CHE"/>
    <n v="-135"/>
  </r>
  <r>
    <n v="14"/>
    <x v="1"/>
    <s v="Bangalore to Chennai"/>
    <n v="-1100"/>
  </r>
  <r>
    <n v="15"/>
    <x v="9"/>
    <s v="Provision"/>
    <n v="-90"/>
  </r>
  <r>
    <n v="15"/>
    <x v="3"/>
    <s v="Vegetable"/>
    <n v="-270"/>
  </r>
  <r>
    <n v="16"/>
    <x v="8"/>
    <s v="Divya Parent CHE to BAN"/>
    <n v="-283"/>
  </r>
  <r>
    <n v="16"/>
    <x v="4"/>
    <s v="Snacks"/>
    <n v="-380"/>
  </r>
  <r>
    <n v="16"/>
    <x v="8"/>
    <s v="Appa Tooth ache"/>
    <n v="-16000"/>
  </r>
  <r>
    <n v="19"/>
    <x v="5"/>
    <s v="Divya Mobile"/>
    <n v="-200"/>
  </r>
  <r>
    <n v="19"/>
    <x v="1"/>
    <s v="Bangalore Cab"/>
    <n v="-170"/>
  </r>
  <r>
    <n v="19"/>
    <x v="1"/>
    <s v="Snacks"/>
    <n v="-200"/>
  </r>
  <r>
    <n v="19"/>
    <x v="1"/>
    <s v="Chennai Cab"/>
    <n v="-410"/>
  </r>
  <r>
    <n v="20"/>
    <x v="8"/>
    <s v="Doctor"/>
    <n v="-250"/>
  </r>
  <r>
    <n v="20"/>
    <x v="8"/>
    <s v="Mother piles "/>
    <n v="-10000"/>
  </r>
  <r>
    <n v="20"/>
    <x v="8"/>
    <s v="Divya Checkup"/>
    <n v="-1100"/>
  </r>
  <r>
    <n v="21"/>
    <x v="1"/>
    <s v="Bangalore to Chennai"/>
    <n v="-984"/>
  </r>
  <r>
    <n v="23"/>
    <x v="5"/>
    <s v="Divya Mobile"/>
    <n v="-100"/>
  </r>
  <r>
    <n v="23"/>
    <x v="1"/>
    <s v="Bangalore to Chennai"/>
    <n v="-840"/>
  </r>
  <r>
    <n v="23"/>
    <x v="5"/>
    <s v="Bangalore DTH"/>
    <n v="-220"/>
  </r>
  <r>
    <n v="23"/>
    <x v="12"/>
    <s v="Bangalore"/>
    <n v="-667"/>
  </r>
  <r>
    <n v="24"/>
    <x v="11"/>
    <s v="Ganesh"/>
    <n v="-200"/>
  </r>
  <r>
    <n v="24"/>
    <x v="8"/>
    <s v="Bike Repair"/>
    <n v="-350"/>
  </r>
  <r>
    <n v="24"/>
    <x v="4"/>
    <s v="Restaurant"/>
    <n v="-237"/>
  </r>
  <r>
    <n v="26"/>
    <x v="8"/>
    <s v="Divya  dress + Snacks"/>
    <n v="-1300"/>
  </r>
  <r>
    <n v="27"/>
    <x v="1"/>
    <s v="Chennai to bangalore"/>
    <n v="-1639"/>
  </r>
  <r>
    <n v="27"/>
    <x v="5"/>
    <s v="Divya Mobile"/>
    <n v="-252"/>
  </r>
  <r>
    <n v="29"/>
    <x v="8"/>
    <s v="Snacks + Dress "/>
    <n v="-800"/>
  </r>
  <r>
    <n v="30"/>
    <x v="1"/>
    <s v="Chennai cab"/>
    <n v="-400"/>
  </r>
  <r>
    <n v="30"/>
    <x v="1"/>
    <s v="Snacks"/>
    <n v="-100"/>
  </r>
  <r>
    <n v="30"/>
    <x v="1"/>
    <s v="Bangalore Cab"/>
    <n v="-100"/>
  </r>
  <r>
    <n v="31"/>
    <x v="8"/>
    <s v="Tiruchi to Chennai"/>
    <n v="-1100"/>
  </r>
  <r>
    <n v="31"/>
    <x v="8"/>
    <s v="Divya Parents Ban to Che"/>
    <n v="-220"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n v="1"/>
    <x v="14"/>
    <s v="MISC"/>
    <n v="-2500"/>
  </r>
  <r>
    <n v="1"/>
    <x v="15"/>
    <s v="CASH ON HAND"/>
    <n v="-850"/>
  </r>
  <r>
    <n v="1"/>
    <x v="16"/>
    <s v="Citibank EMI"/>
    <n v="-4500"/>
  </r>
  <r>
    <n v="1"/>
    <x v="16"/>
    <s v="HDFC EMI"/>
    <n v="-22000"/>
  </r>
  <r>
    <n v="1"/>
    <x v="17"/>
    <s v="House Rent"/>
    <n v="-17400"/>
  </r>
</pivotCacheRecords>
</file>

<file path=xl/pivotCache/pivotCacheRecords6.xml><?xml version="1.0" encoding="utf-8"?>
<pivotCacheRecords xmlns="http://schemas.openxmlformats.org/spreadsheetml/2006/main" xmlns:r="http://schemas.openxmlformats.org/officeDocument/2006/relationships" count="94">
  <r>
    <n v="1"/>
    <x v="0"/>
    <s v="Monthly Salary Credited"/>
    <n v="104999"/>
  </r>
  <r>
    <n v="1"/>
    <x v="0"/>
    <s v="Uncle cash"/>
    <n v="9500"/>
  </r>
  <r>
    <n v="1"/>
    <x v="0"/>
    <s v="Interest Capitalized"/>
    <n v="1260"/>
  </r>
  <r>
    <n v="1"/>
    <x v="0"/>
    <s v="Uncle E Bill"/>
    <n v="-1224"/>
  </r>
  <r>
    <n v="1"/>
    <x v="0"/>
    <s v="Uncle Train Ticket"/>
    <n v="-3800"/>
  </r>
  <r>
    <n v="1"/>
    <x v="0"/>
    <s v="Uncle Saree"/>
    <n v="-4500"/>
  </r>
  <r>
    <n v="1"/>
    <x v="1"/>
    <s v="Provision"/>
    <n v="-1203"/>
  </r>
  <r>
    <n v="1"/>
    <x v="2"/>
    <s v="Fruits"/>
    <n v="-508"/>
  </r>
  <r>
    <n v="1"/>
    <x v="3"/>
    <s v="Temple"/>
    <n v="-100"/>
  </r>
  <r>
    <n v="2"/>
    <x v="3"/>
    <s v="FF7 + Snacks"/>
    <n v="-907.42"/>
  </r>
  <r>
    <n v="2"/>
    <x v="3"/>
    <s v="Cordless + Ear Phone"/>
    <n v="-2460"/>
  </r>
  <r>
    <n v="3"/>
    <x v="3"/>
    <s v="Coconut water"/>
    <n v="-200"/>
  </r>
  <r>
    <n v="3"/>
    <x v="4"/>
    <s v="Maid"/>
    <n v="-750"/>
  </r>
  <r>
    <n v="5"/>
    <x v="5"/>
    <s v="Ganesh Mobile"/>
    <n v="-100"/>
  </r>
  <r>
    <n v="5"/>
    <x v="6"/>
    <s v="Soho st"/>
    <n v="-3105"/>
  </r>
  <r>
    <n v="6"/>
    <x v="5"/>
    <s v="Broadband"/>
    <n v="-2650"/>
  </r>
  <r>
    <n v="6"/>
    <x v="7"/>
    <s v="Broadband"/>
    <n v="-1882"/>
  </r>
  <r>
    <n v="6"/>
    <x v="7"/>
    <s v="GRT"/>
    <n v="-2000"/>
  </r>
  <r>
    <n v="6"/>
    <x v="8"/>
    <s v="Ganesh Petrol"/>
    <n v="-200"/>
  </r>
  <r>
    <n v="7"/>
    <x v="8"/>
    <s v="Bangalore to Chennai"/>
    <n v="-2875"/>
  </r>
  <r>
    <n v="7"/>
    <x v="7"/>
    <s v="Chennai expenses"/>
    <n v="-9600"/>
  </r>
  <r>
    <n v="8"/>
    <x v="3"/>
    <s v="Divya Saree"/>
    <n v="-2617"/>
  </r>
  <r>
    <n v="10"/>
    <x v="5"/>
    <s v="Divya Mobile"/>
    <n v="-200"/>
  </r>
  <r>
    <n v="10"/>
    <x v="8"/>
    <s v="Bangalore Taxi"/>
    <n v="-230"/>
  </r>
  <r>
    <n v="10"/>
    <x v="8"/>
    <s v="Chennai Taxi"/>
    <n v="-321"/>
  </r>
  <r>
    <n v="10"/>
    <x v="3"/>
    <s v="Divya Hospital"/>
    <n v="-900"/>
  </r>
  <r>
    <n v="11"/>
    <x v="3"/>
    <s v="Madhavaram Thiruvizha"/>
    <n v="-500"/>
  </r>
  <r>
    <n v="12"/>
    <x v="3"/>
    <s v="Chokidhani"/>
    <n v="-5000"/>
  </r>
  <r>
    <n v="12"/>
    <x v="8"/>
    <s v="Chennai to Bangalore"/>
    <n v="-735"/>
  </r>
  <r>
    <n v="13"/>
    <x v="6"/>
    <s v="Chennai snacks"/>
    <n v="-55"/>
  </r>
  <r>
    <n v="13"/>
    <x v="8"/>
    <s v="Chennai cab"/>
    <n v="-320"/>
  </r>
  <r>
    <n v="14"/>
    <x v="8"/>
    <s v="Bangalore cab"/>
    <n v="-214"/>
  </r>
  <r>
    <n v="14"/>
    <x v="3"/>
    <s v="God"/>
    <n v="-1000"/>
  </r>
  <r>
    <n v="14"/>
    <x v="2"/>
    <s v="Fruits"/>
    <n v="-750"/>
  </r>
  <r>
    <n v="14"/>
    <x v="9"/>
    <s v="Vegetables"/>
    <n v="-150"/>
  </r>
  <r>
    <n v="14"/>
    <x v="3"/>
    <s v="Jigsaw"/>
    <n v="-23400"/>
  </r>
  <r>
    <n v="15"/>
    <x v="5"/>
    <s v="Airtel DTH"/>
    <n v="-250"/>
  </r>
  <r>
    <n v="16"/>
    <x v="9"/>
    <s v="Vegetables"/>
    <n v="-210"/>
  </r>
  <r>
    <n v="16"/>
    <x v="6"/>
    <s v="Pani puri, Gobi"/>
    <n v="-110"/>
  </r>
  <r>
    <n v="16"/>
    <x v="10"/>
    <s v="Milk"/>
    <n v="-75"/>
  </r>
  <r>
    <n v="16"/>
    <x v="1"/>
    <s v="Provision"/>
    <n v="-60"/>
  </r>
  <r>
    <n v="18"/>
    <x v="1"/>
    <s v="Provision"/>
    <n v="-210"/>
  </r>
  <r>
    <n v="19"/>
    <x v="3"/>
    <s v="OKK snacks"/>
    <n v="-197"/>
  </r>
  <r>
    <n v="19"/>
    <x v="3"/>
    <s v="OKK Cinema"/>
    <n v="-275"/>
  </r>
  <r>
    <n v="19"/>
    <x v="6"/>
    <s v="Briyani"/>
    <n v="-420"/>
  </r>
  <r>
    <n v="19"/>
    <x v="6"/>
    <s v="Snacks &amp; Dinner"/>
    <n v="-215"/>
  </r>
  <r>
    <n v="19"/>
    <x v="10"/>
    <s v="Milk"/>
    <n v="-32"/>
  </r>
  <r>
    <n v="19"/>
    <x v="11"/>
    <s v="Electricity"/>
    <n v="-894"/>
  </r>
  <r>
    <n v="21"/>
    <x v="6"/>
    <s v="SUBWAY"/>
    <n v="-305"/>
  </r>
  <r>
    <n v="22"/>
    <x v="8"/>
    <s v="Bangalore  to Chennai"/>
    <n v="-1465"/>
  </r>
  <r>
    <n v="24"/>
    <x v="8"/>
    <s v="Ganesh Petrol"/>
    <n v="-200"/>
  </r>
  <r>
    <n v="24"/>
    <x v="6"/>
    <s v="Tiffin"/>
    <n v="-75"/>
  </r>
  <r>
    <n v="24"/>
    <x v="9"/>
    <s v="Vegetables"/>
    <n v="-110"/>
  </r>
  <r>
    <n v="24"/>
    <x v="2"/>
    <s v="Fruits"/>
    <n v="-90"/>
  </r>
  <r>
    <n v="24"/>
    <x v="3"/>
    <s v="Medicine"/>
    <n v="-65"/>
  </r>
  <r>
    <n v="25"/>
    <x v="9"/>
    <s v="Vegetables"/>
    <n v="-350"/>
  </r>
  <r>
    <n v="25"/>
    <x v="10"/>
    <s v="Milk"/>
    <n v="-65"/>
  </r>
  <r>
    <n v="25"/>
    <x v="6"/>
    <s v="Icecream"/>
    <n v="-110"/>
  </r>
  <r>
    <n v="25"/>
    <x v="6"/>
    <s v="Snacks"/>
    <n v="-175"/>
  </r>
  <r>
    <n v="26"/>
    <x v="3"/>
    <s v="Coconut water"/>
    <n v="-75"/>
  </r>
  <r>
    <n v="26"/>
    <x v="5"/>
    <s v="Divya Mobile"/>
    <n v="-200"/>
  </r>
  <r>
    <n v="27"/>
    <x v="12"/>
    <s v="Cylinder"/>
    <n v="-1350"/>
  </r>
  <r>
    <n v="27"/>
    <x v="4"/>
    <s v="Maid"/>
    <n v="-750"/>
  </r>
  <r>
    <n v="28"/>
    <x v="5"/>
    <s v="Ganesh Mobile"/>
    <n v="-200"/>
  </r>
  <r>
    <n v="29"/>
    <x v="8"/>
    <s v="Bangalore and Chennai cab"/>
    <n v="-575"/>
  </r>
  <r>
    <n v="29"/>
    <x v="3"/>
    <s v="Woodies"/>
    <n v="-300"/>
  </r>
  <r>
    <n v="30"/>
    <x v="3"/>
    <s v="Dress  "/>
    <n v="-2250"/>
  </r>
  <r>
    <n v="30"/>
    <x v="3"/>
    <s v="Divya checkup"/>
    <n v="-1300"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m/>
    <x v="13"/>
    <m/>
    <m/>
  </r>
  <r>
    <n v="1"/>
    <x v="14"/>
    <s v="MISC"/>
    <n v="-1500"/>
  </r>
  <r>
    <n v="1"/>
    <x v="15"/>
    <s v="CASH ON HAND"/>
    <n v="-2125"/>
  </r>
  <r>
    <n v="1"/>
    <x v="16"/>
    <s v="Citibank EMI"/>
    <n v="-6700"/>
  </r>
  <r>
    <n v="1"/>
    <x v="16"/>
    <s v="HDFC EMI"/>
    <n v="-22000"/>
  </r>
  <r>
    <n v="1"/>
    <x v="17"/>
    <s v="House Rent"/>
    <n v="-17400"/>
  </r>
  <r>
    <m/>
    <x v="13"/>
    <m/>
    <m/>
  </r>
</pivotCacheRecords>
</file>

<file path=xl/pivotCache/pivotCacheRecords7.xml><?xml version="1.0" encoding="utf-8"?>
<pivotCacheRecords xmlns="http://schemas.openxmlformats.org/spreadsheetml/2006/main" xmlns:r="http://schemas.openxmlformats.org/officeDocument/2006/relationships" count="99">
  <r>
    <n v="1"/>
    <x v="0"/>
    <s v="Monthly Salary Credited"/>
    <n v="108500"/>
  </r>
  <r>
    <n v="1"/>
    <x v="0"/>
    <s v="Stocks"/>
    <n v="125100"/>
  </r>
  <r>
    <n v="1"/>
    <x v="0"/>
    <s v="Seemantham Gift"/>
    <n v="21200"/>
  </r>
  <r>
    <n v="1"/>
    <x v="1"/>
    <s v="Seemantham"/>
    <n v="-80000"/>
  </r>
  <r>
    <n v="1"/>
    <x v="1"/>
    <s v="Insurance"/>
    <n v="-28801"/>
  </r>
  <r>
    <n v="1"/>
    <x v="1"/>
    <s v="Inverter"/>
    <n v="-13500"/>
  </r>
  <r>
    <n v="1"/>
    <x v="1"/>
    <s v="Akshaya Triti"/>
    <n v="-10400"/>
  </r>
  <r>
    <n v="4"/>
    <x v="2"/>
    <s v="Chennai to bangalore"/>
    <n v="-500"/>
  </r>
  <r>
    <n v="4"/>
    <x v="1"/>
    <s v="Uttama Villian"/>
    <n v="-405"/>
  </r>
  <r>
    <n v="4"/>
    <x v="1"/>
    <s v="Poweryourtrade"/>
    <n v="-2237"/>
  </r>
  <r>
    <n v="4"/>
    <x v="3"/>
    <s v="Bangalore Airtel"/>
    <n v="-2423"/>
  </r>
  <r>
    <n v="4"/>
    <x v="4"/>
    <s v="Chennai Airtel"/>
    <n v="-1861"/>
  </r>
  <r>
    <n v="4"/>
    <x v="4"/>
    <s v="GRT"/>
    <n v="-2000"/>
  </r>
  <r>
    <n v="4"/>
    <x v="1"/>
    <s v="Birthday treat"/>
    <n v="-1400"/>
  </r>
  <r>
    <n v="7"/>
    <x v="2"/>
    <s v="Bangalore to Chennai"/>
    <n v="-700"/>
  </r>
  <r>
    <n v="7"/>
    <x v="4"/>
    <s v="Electricity"/>
    <n v="-2328"/>
  </r>
  <r>
    <n v="9"/>
    <x v="2"/>
    <s v="Chennai to bangalore"/>
    <n v="-1100"/>
  </r>
  <r>
    <n v="9"/>
    <x v="1"/>
    <s v="Shreekar and modem"/>
    <n v="-2639"/>
  </r>
  <r>
    <n v="11"/>
    <x v="3"/>
    <s v="Bangalore DTH"/>
    <n v="-220"/>
  </r>
  <r>
    <n v="11"/>
    <x v="5"/>
    <s v="Pizza"/>
    <n v="-237.7"/>
  </r>
  <r>
    <n v="11"/>
    <x v="1"/>
    <s v="Mother treatment"/>
    <n v="-10000"/>
  </r>
  <r>
    <n v="12"/>
    <x v="1"/>
    <s v="Temple"/>
    <n v="-100"/>
  </r>
  <r>
    <n v="13"/>
    <x v="2"/>
    <s v="Bangalore to Chennai"/>
    <n v="-750"/>
  </r>
  <r>
    <n v="13"/>
    <x v="2"/>
    <s v="Chennai to bangalore"/>
    <n v="-970"/>
  </r>
  <r>
    <n v="16"/>
    <x v="5"/>
    <s v="Pizza"/>
    <n v="-484"/>
  </r>
  <r>
    <n v="16"/>
    <x v="3"/>
    <s v="Divya mobile"/>
    <n v="-200"/>
  </r>
  <r>
    <n v="16"/>
    <x v="2"/>
    <s v="Cab"/>
    <n v="-1000"/>
  </r>
  <r>
    <n v="16"/>
    <x v="2"/>
    <s v="Ganesh Petrol"/>
    <n v="-300"/>
  </r>
  <r>
    <n v="16"/>
    <x v="6"/>
    <s v="Milk"/>
    <n v="-150"/>
  </r>
  <r>
    <n v="16"/>
    <x v="7"/>
    <s v="Provision"/>
    <n v="-150"/>
  </r>
  <r>
    <n v="22"/>
    <x v="8"/>
    <s v="Electricity"/>
    <n v="-672"/>
  </r>
  <r>
    <n v="23"/>
    <x v="5"/>
    <s v="Pizza"/>
    <n v="-504"/>
  </r>
  <r>
    <n v="24"/>
    <x v="1"/>
    <s v="Teddy bear"/>
    <n v="-905"/>
  </r>
  <r>
    <n v="25"/>
    <x v="2"/>
    <s v="Bangalore to Chennai"/>
    <n v="-500"/>
  </r>
  <r>
    <n v="28"/>
    <x v="3"/>
    <s v="Ganesh Mobile"/>
    <n v="-150"/>
  </r>
  <r>
    <n v="30"/>
    <x v="1"/>
    <s v="Mother treatment"/>
    <n v="-11000"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m/>
    <x v="9"/>
    <m/>
    <m/>
  </r>
  <r>
    <n v="1"/>
    <x v="10"/>
    <s v="MISC"/>
    <n v="-1400"/>
  </r>
  <r>
    <n v="1"/>
    <x v="11"/>
    <s v="CASH ON HAND"/>
    <n v="-4500"/>
  </r>
  <r>
    <n v="1"/>
    <x v="12"/>
    <s v="Citibank EMI"/>
    <n v="0"/>
  </r>
  <r>
    <n v="1"/>
    <x v="12"/>
    <s v="HDFC EMI"/>
    <n v="-22000"/>
  </r>
  <r>
    <n v="1"/>
    <x v="13"/>
    <s v="House Rent"/>
    <n v="-17370"/>
  </r>
</pivotCacheRecords>
</file>

<file path=xl/pivotCache/pivotCacheRecords8.xml><?xml version="1.0" encoding="utf-8"?>
<pivotCacheRecords xmlns="http://schemas.openxmlformats.org/spreadsheetml/2006/main" xmlns:r="http://schemas.openxmlformats.org/officeDocument/2006/relationships" count="93">
  <r>
    <n v="1"/>
    <x v="0"/>
    <s v="Monthly Salary Credited"/>
    <n v="108500"/>
  </r>
  <r>
    <n v="1"/>
    <x v="1"/>
    <s v="AISWARYA RES"/>
    <n v="-395"/>
  </r>
  <r>
    <n v="1"/>
    <x v="2"/>
    <s v="Bangalore to Chennai"/>
    <n v="-1290"/>
  </r>
  <r>
    <n v="1"/>
    <x v="3"/>
    <s v="Divya Pregnancy"/>
    <n v="-5000"/>
  </r>
  <r>
    <n v="2"/>
    <x v="4"/>
    <s v="Divya Phone"/>
    <n v="-300"/>
  </r>
  <r>
    <n v="2"/>
    <x v="5"/>
    <s v="Chennai Landline"/>
    <n v="-1916.58"/>
  </r>
  <r>
    <n v="2"/>
    <x v="4"/>
    <s v="Bangalore Landline"/>
    <n v="-2149.77"/>
  </r>
  <r>
    <n v="2"/>
    <x v="4"/>
    <s v="Bangalore DTH"/>
    <n v="-250"/>
  </r>
  <r>
    <n v="5"/>
    <x v="2"/>
    <s v="Chennai to Bangalore"/>
    <n v="-950"/>
  </r>
  <r>
    <n v="5"/>
    <x v="5"/>
    <s v="GRT"/>
    <n v="-2000"/>
  </r>
  <r>
    <n v="6"/>
    <x v="3"/>
    <s v="LISTER"/>
    <n v="-330"/>
  </r>
  <r>
    <n v="7"/>
    <x v="5"/>
    <s v="Monthly Expenses"/>
    <n v="-10000"/>
  </r>
  <r>
    <n v="8"/>
    <x v="2"/>
    <s v="Bangalore to Chennai"/>
    <n v="-500"/>
  </r>
  <r>
    <n v="10"/>
    <x v="4"/>
    <s v="Ganesh Mobile"/>
    <n v="-300"/>
  </r>
  <r>
    <n v="11"/>
    <x v="2"/>
    <s v="Chennai to Bangalore"/>
    <n v="-1007"/>
  </r>
  <r>
    <n v="14"/>
    <x v="3"/>
    <s v="LED TV STAND"/>
    <n v="-592"/>
  </r>
  <r>
    <n v="18"/>
    <x v="3"/>
    <s v="Divya Pregnancy"/>
    <n v="-823.5"/>
  </r>
  <r>
    <n v="19"/>
    <x v="4"/>
    <s v="Divya Mobile"/>
    <n v="-189"/>
  </r>
  <r>
    <n v="20"/>
    <x v="3"/>
    <s v="DIVYA HOSPITAL Expenses"/>
    <n v="-16172"/>
  </r>
  <r>
    <n v="24"/>
    <x v="3"/>
    <s v="BHOOSHANJI"/>
    <n v="-10000"/>
  </r>
  <r>
    <n v="24"/>
    <x v="4"/>
    <s v="AMMA's Mobile"/>
    <n v="-150"/>
  </r>
  <r>
    <n v="29"/>
    <x v="4"/>
    <s v="Ganesh Mobile"/>
    <n v="-150"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m/>
    <x v="6"/>
    <m/>
    <m/>
  </r>
  <r>
    <n v="1"/>
    <x v="7"/>
    <s v="MISC"/>
    <n v="-1500"/>
  </r>
  <r>
    <n v="1"/>
    <x v="8"/>
    <s v="CASH ON HAND"/>
    <n v="-2500"/>
  </r>
  <r>
    <n v="1"/>
    <x v="9"/>
    <s v="Citibank EMI"/>
    <n v="-14663"/>
  </r>
  <r>
    <n v="1"/>
    <x v="9"/>
    <s v="HDFC EMI"/>
    <n v="-22000"/>
  </r>
  <r>
    <n v="1"/>
    <x v="10"/>
    <s v="House Rent"/>
    <n v="-17390"/>
  </r>
</pivotCacheRecords>
</file>

<file path=xl/pivotCache/pivotCacheRecords9.xml><?xml version="1.0" encoding="utf-8"?>
<pivotCacheRecords xmlns="http://schemas.openxmlformats.org/spreadsheetml/2006/main" xmlns:r="http://schemas.openxmlformats.org/officeDocument/2006/relationships" count="94">
  <r>
    <n v="1"/>
    <x v="0"/>
    <s v="Monthly Salary Credited"/>
    <n v="108000"/>
  </r>
  <r>
    <n v="1"/>
    <x v="1"/>
    <s v="DIVYA Phone"/>
    <n v="-185"/>
  </r>
  <r>
    <n v="2"/>
    <x v="2"/>
    <s v="Electricity Bill"/>
    <n v="-2444"/>
  </r>
  <r>
    <n v="2"/>
    <x v="2"/>
    <s v="Airtel"/>
    <n v="-1882"/>
  </r>
  <r>
    <n v="2"/>
    <x v="2"/>
    <s v="GRT"/>
    <n v="-2000"/>
  </r>
  <r>
    <n v="2"/>
    <x v="3"/>
    <s v="Airtel Broadband"/>
    <n v="-2016"/>
  </r>
  <r>
    <n v="3"/>
    <x v="1"/>
    <s v="DIVYA Belly Belt"/>
    <n v="-562"/>
  </r>
  <r>
    <n v="3"/>
    <x v="1"/>
    <s v="Ankith Rubber Sheet"/>
    <n v="-400"/>
  </r>
  <r>
    <n v="3"/>
    <x v="1"/>
    <s v="Donation"/>
    <n v="-5000"/>
  </r>
  <r>
    <n v="4"/>
    <x v="1"/>
    <s v="HDFC LIFE Insurance"/>
    <n v="-9585"/>
  </r>
  <r>
    <n v="4"/>
    <x v="2"/>
    <s v="Monthly Expenses"/>
    <n v="-7000"/>
  </r>
  <r>
    <n v="4"/>
    <x v="4"/>
    <s v="Chennai to Bangalore"/>
    <n v="-1035"/>
  </r>
  <r>
    <n v="5"/>
    <x v="1"/>
    <s v="Water level indicator"/>
    <n v="-1387"/>
  </r>
  <r>
    <n v="6"/>
    <x v="4"/>
    <s v="Cab"/>
    <n v="-500"/>
  </r>
  <r>
    <n v="8"/>
    <x v="4"/>
    <s v="Petrol"/>
    <n v="-200"/>
  </r>
  <r>
    <n v="9"/>
    <x v="1"/>
    <s v="Courier"/>
    <n v="-660"/>
  </r>
  <r>
    <n v="9"/>
    <x v="5"/>
    <s v="Electricity Bill"/>
    <n v="-483"/>
  </r>
  <r>
    <n v="10"/>
    <x v="3"/>
    <s v="Ganesh Mobile"/>
    <n v="-150"/>
  </r>
  <r>
    <n v="11"/>
    <x v="1"/>
    <s v="Ganesh Wallet"/>
    <n v="-269"/>
  </r>
  <r>
    <n v="11"/>
    <x v="3"/>
    <s v="Divya Mobile"/>
    <n v="-500"/>
  </r>
  <r>
    <n v="19"/>
    <x v="6"/>
    <s v="BigBasket"/>
    <n v="-586"/>
  </r>
  <r>
    <n v="25"/>
    <x v="7"/>
    <s v="Outside Food"/>
    <n v="-475"/>
  </r>
  <r>
    <n v="31"/>
    <x v="1"/>
    <s v="Ganesh Expenses"/>
    <n v="-3900"/>
  </r>
  <r>
    <n v="31"/>
    <x v="1"/>
    <s v="Divya Birthday Gift"/>
    <n v="-4618"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m/>
    <x v="8"/>
    <m/>
    <m/>
  </r>
  <r>
    <n v="1"/>
    <x v="9"/>
    <s v="MISC"/>
    <n v="0"/>
  </r>
  <r>
    <n v="1"/>
    <x v="10"/>
    <s v="CASH ON HAND"/>
    <n v="-740"/>
  </r>
  <r>
    <n v="1"/>
    <x v="11"/>
    <s v="Citibank EMI"/>
    <n v="-14663"/>
  </r>
  <r>
    <n v="1"/>
    <x v="11"/>
    <s v="HDFC EMI"/>
    <n v="-22000"/>
  </r>
  <r>
    <n v="1"/>
    <x v="12"/>
    <s v="House Rent"/>
    <n v="-17410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10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0.xml"/></Relationships>
</file>

<file path=xl/pivotTables/_rels/pivotTable1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1.xml"/></Relationships>
</file>

<file path=xl/pivotTables/_rels/pivotTable1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2.xml"/></Relationships>
</file>

<file path=xl/pivotTables/_rels/pivotTable1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3.xml"/></Relationships>
</file>

<file path=xl/pivotTables/_rels/pivotTable1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4.xml"/></Relationships>
</file>

<file path=xl/pivotTables/_rels/pivotTable1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5.xml"/></Relationships>
</file>

<file path=xl/pivotTables/_rels/pivotTable1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6.xml"/></Relationships>
</file>

<file path=xl/pivotTables/_rels/pivotTable1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7.xml"/></Relationships>
</file>

<file path=xl/pivotTables/_rels/pivotTable1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8.xml"/></Relationships>
</file>

<file path=xl/pivotTables/_rels/pivotTable1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9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pivotTable1.xml><?xml version="1.0" encoding="utf-8"?>
<pivotTableDefinition xmlns="http://schemas.openxmlformats.org/spreadsheetml/2006/main" name="PivotTable2" cacheId="0" applyNumberFormats="0" applyBorderFormats="0" applyFontFormats="0" applyPatternFormats="0" applyAlignmentFormats="0" applyWidthHeightFormats="1" dataCaption="Values" updatedVersion="3" minRefreshableVersion="3" useAutoFormatting="1" itemPrintTitles="1" createdVersion="4" indent="0" outline="1" outlineData="1" multipleFieldFilters="0" chartFormat="2" rowHeaderCaption="CATEGORY">
  <location ref="E2:F23" firstHeaderRow="1" firstDataRow="1" firstDataCol="1"/>
  <pivotFields count="4">
    <pivotField showAll="0"/>
    <pivotField axis="axisRow" showAll="0" sortType="ascending">
      <items count="24">
        <item m="1" x="21"/>
        <item x="17"/>
        <item x="10"/>
        <item x="12"/>
        <item x="11"/>
        <item x="18"/>
        <item x="6"/>
        <item x="3"/>
        <item m="1" x="20"/>
        <item x="0"/>
        <item x="14"/>
        <item x="2"/>
        <item x="16"/>
        <item m="1" x="22"/>
        <item x="4"/>
        <item x="9"/>
        <item x="8"/>
        <item x="19"/>
        <item x="13"/>
        <item x="5"/>
        <item x="1"/>
        <item x="7"/>
        <item x="15"/>
        <item t="default"/>
      </items>
    </pivotField>
    <pivotField showAll="0"/>
    <pivotField dataField="1" showAll="0"/>
  </pivotFields>
  <rowFields count="1">
    <field x="1"/>
  </rowFields>
  <rowItems count="21">
    <i>
      <x v="1"/>
    </i>
    <i>
      <x v="2"/>
    </i>
    <i>
      <x v="3"/>
    </i>
    <i>
      <x v="4"/>
    </i>
    <i>
      <x v="5"/>
    </i>
    <i>
      <x v="6"/>
    </i>
    <i>
      <x v="7"/>
    </i>
    <i>
      <x v="9"/>
    </i>
    <i>
      <x v="10"/>
    </i>
    <i>
      <x v="11"/>
    </i>
    <i>
      <x v="12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Items count="1">
    <i/>
  </colItems>
  <dataFields count="1">
    <dataField name="Sum of Amount" fld="3" baseField="1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</pivotTableDefinition>
</file>

<file path=xl/pivotTables/pivotTable10.xml><?xml version="1.0" encoding="utf-8"?>
<pivotTableDefinition xmlns="http://schemas.openxmlformats.org/spreadsheetml/2006/main" name="PivotTable1" cacheId="9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7" firstHeaderRow="1" firstDataRow="1" firstDataCol="1"/>
  <pivotFields count="4">
    <pivotField showAll="0"/>
    <pivotField axis="axisRow" showAll="0">
      <items count="15">
        <item x="10"/>
        <item x="1"/>
        <item x="2"/>
        <item x="11"/>
        <item x="5"/>
        <item x="0"/>
        <item x="9"/>
        <item x="3"/>
        <item x="4"/>
        <item x="13"/>
        <item x="6"/>
        <item x="8"/>
        <item x="7"/>
        <item x="12"/>
        <item t="default"/>
      </items>
    </pivotField>
    <pivotField showAll="0"/>
    <pivotField dataField="1" showAll="0"/>
  </pivotFields>
  <rowFields count="1">
    <field x="1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Sum of Amount" fld="3" baseField="2" baseItem="0"/>
  </dataFields>
  <pivotTableStyleInfo name="PivotStyleLight16" showRowHeaders="1" showColHeaders="1" showRowStripes="0" showColStripes="0" showLastColumn="1"/>
</pivotTableDefinition>
</file>

<file path=xl/pivotTables/pivotTable11.xml><?xml version="1.0" encoding="utf-8"?>
<pivotTableDefinition xmlns="http://schemas.openxmlformats.org/spreadsheetml/2006/main" name="PivotTable1" cacheId="10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8" firstHeaderRow="1" firstDataRow="1" firstDataCol="1"/>
  <pivotFields count="4">
    <pivotField showAll="0"/>
    <pivotField axis="axisRow" showAll="0">
      <items count="16">
        <item x="11"/>
        <item x="3"/>
        <item x="2"/>
        <item x="7"/>
        <item x="12"/>
        <item x="4"/>
        <item x="0"/>
        <item x="13"/>
        <item x="10"/>
        <item x="6"/>
        <item x="5"/>
        <item x="14"/>
        <item x="1"/>
        <item x="9"/>
        <item x="8"/>
        <item t="default"/>
      </items>
    </pivotField>
    <pivotField showAll="0"/>
    <pivotField dataField="1" showAll="0"/>
  </pivotFields>
  <rowFields count="1">
    <field x="1"/>
  </rowFields>
  <rowItems count="16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2.xml><?xml version="1.0" encoding="utf-8"?>
<pivotTableDefinition xmlns="http://schemas.openxmlformats.org/spreadsheetml/2006/main" name="PivotTable1" cacheId="11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7" firstHeaderRow="1" firstDataRow="1" firstDataCol="1"/>
  <pivotFields count="4">
    <pivotField showAll="0"/>
    <pivotField axis="axisRow" showAll="0">
      <items count="15">
        <item x="3"/>
        <item x="11"/>
        <item x="6"/>
        <item x="2"/>
        <item x="12"/>
        <item x="1"/>
        <item x="0"/>
        <item x="10"/>
        <item x="4"/>
        <item x="13"/>
        <item x="5"/>
        <item x="9"/>
        <item x="7"/>
        <item x="8"/>
        <item t="default"/>
      </items>
    </pivotField>
    <pivotField showAll="0"/>
    <pivotField dataField="1" showAll="0"/>
  </pivotFields>
  <rowFields count="1">
    <field x="1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3.xml><?xml version="1.0" encoding="utf-8"?>
<pivotTableDefinition xmlns="http://schemas.openxmlformats.org/spreadsheetml/2006/main" name="PivotTable1" cacheId="12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9" firstHeaderRow="1" firstDataRow="1" firstDataCol="1"/>
  <pivotFields count="4">
    <pivotField showAll="0"/>
    <pivotField axis="axisRow" showAll="0" sortType="ascending">
      <items count="19">
        <item x="6"/>
        <item x="15"/>
        <item x="4"/>
        <item x="1"/>
        <item x="8"/>
        <item x="16"/>
        <item x="2"/>
        <item x="10"/>
        <item x="0"/>
        <item x="11"/>
        <item x="14"/>
        <item x="5"/>
        <item h="1" x="12"/>
        <item x="7"/>
        <item x="17"/>
        <item x="3"/>
        <item x="9"/>
        <item h="1" x="13"/>
        <item t="default"/>
      </items>
    </pivotField>
    <pivotField showAll="0"/>
    <pivotField dataField="1" showAl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3"/>
    </i>
    <i>
      <x v="14"/>
    </i>
    <i>
      <x v="15"/>
    </i>
    <i>
      <x v="16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4.xml><?xml version="1.0" encoding="utf-8"?>
<pivotTableDefinition xmlns="http://schemas.openxmlformats.org/spreadsheetml/2006/main" name="PivotTable1" cacheId="13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21" firstHeaderRow="1" firstDataRow="1" firstDataCol="1"/>
  <pivotFields count="4">
    <pivotField showAll="0"/>
    <pivotField axis="axisRow" showAll="0">
      <items count="20">
        <item x="6"/>
        <item x="16"/>
        <item x="9"/>
        <item x="2"/>
        <item x="17"/>
        <item x="1"/>
        <item x="0"/>
        <item x="4"/>
        <item x="15"/>
        <item x="5"/>
        <item x="3"/>
        <item x="18"/>
        <item x="10"/>
        <item x="8"/>
        <item h="1" x="14"/>
        <item x="7"/>
        <item x="11"/>
        <item x="13"/>
        <item x="12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5.xml><?xml version="1.0" encoding="utf-8"?>
<pivotTableDefinition xmlns="http://schemas.openxmlformats.org/spreadsheetml/2006/main" name="PivotTable1" cacheId="14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22" firstHeaderRow="1" firstDataRow="1" firstDataCol="1"/>
  <pivotFields count="4">
    <pivotField showAll="0"/>
    <pivotField axis="axisRow" showAll="0">
      <items count="20">
        <item x="16"/>
        <item x="17"/>
        <item x="0"/>
        <item x="15"/>
        <item x="1"/>
        <item x="18"/>
        <item x="14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  <pivotField showAll="0"/>
    <pivotField dataField="1" showAll="0"/>
  </pivotFields>
  <rowFields count="1">
    <field x="1"/>
  </rowFields>
  <row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6.xml><?xml version="1.0" encoding="utf-8"?>
<pivotTableDefinition xmlns="http://schemas.openxmlformats.org/spreadsheetml/2006/main" name="PivotTable1" cacheId="15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9" firstHeaderRow="1" firstDataRow="1" firstDataCol="1"/>
  <pivotFields count="4">
    <pivotField showAll="0"/>
    <pivotField axis="axisRow" showAll="0">
      <items count="17">
        <item x="14"/>
        <item x="5"/>
        <item x="4"/>
        <item x="0"/>
        <item x="10"/>
        <item x="13"/>
        <item x="2"/>
        <item x="3"/>
        <item x="15"/>
        <item x="1"/>
        <item x="12"/>
        <item x="6"/>
        <item x="7"/>
        <item x="8"/>
        <item x="9"/>
        <item x="11"/>
        <item t="default"/>
      </items>
    </pivotField>
    <pivotField showAll="0"/>
    <pivotField dataField="1" showAll="0"/>
  </pivotFields>
  <rowFields count="1">
    <field x="1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7.xml><?xml version="1.0" encoding="utf-8"?>
<pivotTableDefinition xmlns="http://schemas.openxmlformats.org/spreadsheetml/2006/main" name="PivotTable1" cacheId="16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6" firstHeaderRow="1" firstDataRow="1" firstDataCol="1"/>
  <pivotFields count="4">
    <pivotField showAll="0"/>
    <pivotField axis="axisRow" showAll="0">
      <items count="14">
        <item x="11"/>
        <item x="7"/>
        <item x="0"/>
        <item x="10"/>
        <item x="12"/>
        <item x="9"/>
        <item x="1"/>
        <item x="5"/>
        <item x="2"/>
        <item x="4"/>
        <item x="3"/>
        <item x="6"/>
        <item x="8"/>
        <item t="default"/>
      </items>
    </pivotField>
    <pivotField showAll="0"/>
    <pivotField dataField="1" showAll="0"/>
  </pivotFields>
  <rowFields count="1">
    <field x="1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8.xml><?xml version="1.0" encoding="utf-8"?>
<pivotTableDefinition xmlns="http://schemas.openxmlformats.org/spreadsheetml/2006/main" name="PivotTable1" cacheId="17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6" firstHeaderRow="1" firstDataRow="1" firstDataCol="1"/>
  <pivotFields count="4">
    <pivotField showAll="0"/>
    <pivotField axis="axisRow" showAll="0">
      <items count="14">
        <item x="11"/>
        <item x="3"/>
        <item x="0"/>
        <item x="10"/>
        <item x="12"/>
        <item x="9"/>
        <item x="1"/>
        <item x="2"/>
        <item x="4"/>
        <item x="5"/>
        <item x="6"/>
        <item x="7"/>
        <item x="8"/>
        <item t="default"/>
      </items>
    </pivotField>
    <pivotField showAll="0"/>
    <pivotField dataField="1" showAll="0"/>
  </pivotFields>
  <rowFields count="1">
    <field x="1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19.xml><?xml version="1.0" encoding="utf-8"?>
<pivotTableDefinition xmlns="http://schemas.openxmlformats.org/spreadsheetml/2006/main" name="PivotTable1" cacheId="24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22" firstHeaderRow="1" firstDataRow="1" firstDataCol="1"/>
  <pivotFields count="4">
    <pivotField showAll="0"/>
    <pivotField axis="axisRow" showAll="0">
      <items count="20">
        <item x="4"/>
        <item x="16"/>
        <item x="5"/>
        <item x="7"/>
        <item x="12"/>
        <item x="17"/>
        <item x="3"/>
        <item x="0"/>
        <item x="15"/>
        <item x="2"/>
        <item x="9"/>
        <item x="18"/>
        <item x="1"/>
        <item x="14"/>
        <item x="6"/>
        <item x="8"/>
        <item x="10"/>
        <item x="11"/>
        <item x="13"/>
        <item t="default"/>
      </items>
    </pivotField>
    <pivotField showAll="0"/>
    <pivotField dataField="1" showAll="0"/>
  </pivotFields>
  <rowFields count="1">
    <field x="1"/>
  </rowFields>
  <rowItems count="20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2.xml><?xml version="1.0" encoding="utf-8"?>
<pivotTableDefinition xmlns="http://schemas.openxmlformats.org/spreadsheetml/2006/main" name="PivotTable1" cacheId="1" applyNumberFormats="0" applyBorderFormats="0" applyFontFormats="0" applyPatternFormats="0" applyAlignmentFormats="0" applyWidthHeightFormats="1" dataCaption="Values" updatedVersion="3" minRefreshableVersion="3" showCalcMbrs="0" useAutoFormatting="1" itemPrintTitles="1" createdVersion="3" indent="0" outline="1" outlineData="1" multipleFieldFilters="0" chartFormat="1" rowHeaderCaption="CATEGORY">
  <location ref="E2:F23" firstHeaderRow="1" firstDataRow="1" firstDataCol="1"/>
  <pivotFields count="4">
    <pivotField showAll="0"/>
    <pivotField axis="axisRow" showAll="0" sortType="ascending">
      <items count="21">
        <item x="17"/>
        <item x="9"/>
        <item x="10"/>
        <item x="13"/>
        <item x="18"/>
        <item x="7"/>
        <item x="3"/>
        <item x="14"/>
        <item x="0"/>
        <item x="2"/>
        <item x="16"/>
        <item x="4"/>
        <item x="12"/>
        <item x="5"/>
        <item x="19"/>
        <item x="11"/>
        <item x="6"/>
        <item x="1"/>
        <item x="8"/>
        <item x="15"/>
        <item t="default"/>
      </items>
    </pivotField>
    <pivotField showAll="0"/>
    <pivotField dataField="1" showAll="0"/>
  </pivotFields>
  <rowFields count="1">
    <field x="1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Items count="1">
    <i/>
  </colItems>
  <dataFields count="1">
    <dataField name="Sum of Amount" fld="3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</pivotTableDefinition>
</file>

<file path=xl/pivotTables/pivotTable3.xml><?xml version="1.0" encoding="utf-8"?>
<pivotTableDefinition xmlns="http://schemas.openxmlformats.org/spreadsheetml/2006/main" name="PivotTable2" cacheId="2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21" firstHeaderRow="1" firstDataRow="1" firstDataCol="1"/>
  <pivotFields count="4">
    <pivotField showAll="0"/>
    <pivotField axis="axisRow" showAll="0">
      <items count="20">
        <item x="15"/>
        <item x="16"/>
        <item x="0"/>
        <item x="13"/>
        <item x="17"/>
        <item x="14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m="1" x="18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</pivotTableDefinition>
</file>

<file path=xl/pivotTables/pivotTable4.xml><?xml version="1.0" encoding="utf-8"?>
<pivotTableDefinition xmlns="http://schemas.openxmlformats.org/spreadsheetml/2006/main" name="PivotTable1" cacheId="3" applyNumberFormats="0" applyBorderFormats="0" applyFontFormats="0" applyPatternFormats="0" applyAlignmentFormats="0" applyWidthHeightFormats="1" dataCaption="Values" updatedVersion="4" minRefreshableVersion="3" showCalcMbrs="0" useAutoFormatting="1" itemPrintTitles="1" createdVersion="3" indent="0" outline="1" outlineData="1" multipleFieldFilters="0">
  <location ref="E2:F21" firstHeaderRow="1" firstDataRow="1" firstDataCol="1"/>
  <pivotFields count="4">
    <pivotField showAll="0"/>
    <pivotField axis="axisRow" showAll="0">
      <items count="20">
        <item x="15"/>
        <item x="16"/>
        <item x="0"/>
        <item x="14"/>
        <item x="17"/>
        <item x="13"/>
        <item x="1"/>
        <item x="2"/>
        <item m="1" x="18"/>
        <item x="3"/>
        <item x="4"/>
        <item x="5"/>
        <item x="6"/>
        <item x="7"/>
        <item x="8"/>
        <item x="9"/>
        <item x="10"/>
        <item x="11"/>
        <item x="12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 t="grand">
      <x/>
    </i>
  </rowItems>
  <colItems count="1">
    <i/>
  </colItems>
  <dataFields count="1">
    <dataField name="Sum of Amount" fld="3" baseField="0" baseItem="0"/>
  </dataFields>
  <pivotTableStyleInfo name="PivotStyleLight16" showRowHeaders="1" showColHeaders="1" showRowStripes="0" showColStripes="0" showLastColumn="1"/>
</pivotTableDefinition>
</file>

<file path=xl/pivotTables/pivotTable5.xml><?xml version="1.0" encoding="utf-8"?>
<pivotTableDefinition xmlns="http://schemas.openxmlformats.org/spreadsheetml/2006/main" name="PivotTable1" cacheId="4" applyNumberFormats="0" applyBorderFormats="0" applyFontFormats="0" applyPatternFormats="0" applyAlignmentFormats="0" applyWidthHeightFormats="1" dataCaption="Values" updatedVersion="4" minRefreshableVersion="3" showCalcMbrs="0" useAutoFormatting="1" itemPrintTitles="1" createdVersion="3" indent="0" outline="1" outlineData="1" multipleFieldFilters="0">
  <location ref="E2:F21" firstHeaderRow="1" firstDataRow="1" firstDataCol="1"/>
  <pivotFields count="4">
    <pivotField showAll="0"/>
    <pivotField axis="axisRow" showAll="0">
      <items count="19">
        <item x="15"/>
        <item x="16"/>
        <item x="0"/>
        <item x="14"/>
        <item x="17"/>
        <item x="13"/>
        <item x="1"/>
        <item x="2"/>
        <item x="3"/>
        <item x="4"/>
        <item x="5"/>
        <item x="7"/>
        <item x="6"/>
        <item x="8"/>
        <item x="9"/>
        <item x="10"/>
        <item x="11"/>
        <item x="12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um of Amount" fld="3" baseField="0" baseItem="0"/>
  </dataFields>
  <pivotTableStyleInfo name="PivotStyleLight16" showRowHeaders="1" showColHeaders="1" showRowStripes="0" showColStripes="0" showLastColumn="1"/>
</pivotTableDefinition>
</file>

<file path=xl/pivotTables/pivotTable6.xml><?xml version="1.0" encoding="utf-8"?>
<pivotTableDefinition xmlns="http://schemas.openxmlformats.org/spreadsheetml/2006/main" name="PivotTable1" cacheId="5" applyNumberFormats="0" applyBorderFormats="0" applyFontFormats="0" applyPatternFormats="0" applyAlignmentFormats="0" applyWidthHeightFormats="1" dataCaption="Values" updatedVersion="4" minRefreshableVersion="3" showCalcMbrs="0" useAutoFormatting="1" itemPrintTitles="1" createdVersion="3" indent="0" outline="1" outlineData="1" multipleFieldFilters="0" chartFormat="1">
  <location ref="E2:F21" firstHeaderRow="1" firstDataRow="1" firstDataCol="1"/>
  <pivotFields count="4">
    <pivotField showAll="0"/>
    <pivotField axis="axisRow" showAll="0">
      <items count="19">
        <item x="15"/>
        <item x="16"/>
        <item x="0"/>
        <item x="14"/>
        <item x="17"/>
        <item x="13"/>
        <item x="1"/>
        <item x="2"/>
        <item x="3"/>
        <item x="4"/>
        <item x="5"/>
        <item x="7"/>
        <item x="8"/>
        <item x="6"/>
        <item x="9"/>
        <item x="10"/>
        <item x="11"/>
        <item x="12"/>
        <item t="default"/>
      </items>
    </pivotField>
    <pivotField showAll="0"/>
    <pivotField dataField="1" showAll="0"/>
  </pivotFields>
  <rowFields count="1">
    <field x="1"/>
  </rowFields>
  <rowItems count="1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 t="grand">
      <x/>
    </i>
  </rowItems>
  <colItems count="1">
    <i/>
  </colItems>
  <dataFields count="1">
    <dataField name="Sum of Amount" fld="3" baseField="0" baseItem="0"/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</pivotTableDefinition>
</file>

<file path=xl/pivotTables/pivotTable7.xml><?xml version="1.0" encoding="utf-8"?>
<pivotTableDefinition xmlns="http://schemas.openxmlformats.org/spreadsheetml/2006/main" name="PivotTable1" cacheId="6" applyNumberFormats="0" applyBorderFormats="0" applyFontFormats="0" applyPatternFormats="0" applyAlignmentFormats="0" applyWidthHeightFormats="1" dataCaption="Values" updatedVersion="4" minRefreshableVersion="3" showCalcMbrs="0" useAutoFormatting="1" itemPrintTitles="1" createdVersion="3" indent="0" outline="1" outlineData="1" multipleFieldFilters="0">
  <location ref="E2:F17" firstHeaderRow="1" firstDataRow="1" firstDataCol="1"/>
  <pivotFields count="4">
    <pivotField showAll="0"/>
    <pivotField axis="axisRow" showAll="0">
      <items count="15">
        <item x="11"/>
        <item x="4"/>
        <item x="3"/>
        <item x="12"/>
        <item x="1"/>
        <item x="0"/>
        <item x="10"/>
        <item x="13"/>
        <item x="2"/>
        <item x="9"/>
        <item x="5"/>
        <item x="6"/>
        <item x="7"/>
        <item x="8"/>
        <item t="default"/>
      </items>
    </pivotField>
    <pivotField showAll="0"/>
    <pivotField dataField="1" showAll="0"/>
  </pivotFields>
  <rowFields count="1">
    <field x="1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Sum of Amount" fld="3" baseField="0" baseItem="0"/>
  </dataFields>
  <pivotTableStyleInfo name="PivotStyleLight16" showRowHeaders="1" showColHeaders="1" showRowStripes="0" showColStripes="0" showLastColumn="1"/>
</pivotTableDefinition>
</file>

<file path=xl/pivotTables/pivotTable8.xml><?xml version="1.0" encoding="utf-8"?>
<pivotTableDefinition xmlns="http://schemas.openxmlformats.org/spreadsheetml/2006/main" name="PivotTable1" cacheId="7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4" firstHeaderRow="1" firstDataRow="1" firstDataCol="1"/>
  <pivotFields count="4">
    <pivotField showAll="0"/>
    <pivotField axis="axisRow" showAll="0">
      <items count="12">
        <item x="8"/>
        <item x="5"/>
        <item x="4"/>
        <item x="9"/>
        <item x="3"/>
        <item x="0"/>
        <item x="7"/>
        <item x="1"/>
        <item x="10"/>
        <item x="2"/>
        <item x="6"/>
        <item t="default"/>
      </items>
    </pivotField>
    <pivotField showAll="0"/>
    <pivotField dataField="1" showAll="0"/>
  </pivotFields>
  <rowFields count="1">
    <field x="1"/>
  </rowFields>
  <rowItems count="12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pivotTables/pivotTable9.xml><?xml version="1.0" encoding="utf-8"?>
<pivotTableDefinition xmlns="http://schemas.openxmlformats.org/spreadsheetml/2006/main" name="PivotTable1" cacheId="8" applyNumberFormats="0" applyBorderFormats="0" applyFontFormats="0" applyPatternFormats="0" applyAlignmentFormats="0" applyWidthHeightFormats="1" dataCaption="Values" updatedVersion="4" minRefreshableVersion="3" useAutoFormatting="1" itemPrintTitles="1" createdVersion="4" indent="0" outline="1" outlineData="1" multipleFieldFilters="0">
  <location ref="E2:F16" firstHeaderRow="1" firstDataRow="1" firstDataCol="1"/>
  <pivotFields count="4">
    <pivotField showAll="0"/>
    <pivotField axis="axisRow" showAll="0">
      <items count="14">
        <item x="10"/>
        <item x="2"/>
        <item x="3"/>
        <item x="11"/>
        <item x="1"/>
        <item x="0"/>
        <item x="9"/>
        <item x="12"/>
        <item x="8"/>
        <item x="4"/>
        <item x="5"/>
        <item x="6"/>
        <item x="7"/>
        <item t="default"/>
      </items>
    </pivotField>
    <pivotField showAll="0"/>
    <pivotField dataField="1" showAll="0"/>
  </pivotFields>
  <rowFields count="1">
    <field x="1"/>
  </rowFields>
  <rowItems count="1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 t="grand">
      <x/>
    </i>
  </rowItems>
  <colItems count="1">
    <i/>
  </colItems>
  <dataFields count="1">
    <dataField name="Sum of Amount" fld="3" baseField="1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</extLst>
</pivotTableDefinition>
</file>

<file path=xl/tables/table1.xml><?xml version="1.0" encoding="utf-8"?>
<table xmlns="http://schemas.openxmlformats.org/spreadsheetml/2006/main" id="2" name="Table2" displayName="Table2" ref="A6:O22" totalsRowShown="0" headerRowDxfId="17">
  <autoFilter ref="A6:O22"/>
  <tableColumns count="15">
    <tableColumn id="1" name="Stock Name"/>
    <tableColumn id="2" name="Purchased Qty"/>
    <tableColumn id="13" name="Recommended Price"/>
    <tableColumn id="14" name="Recommended Date"/>
    <tableColumn id="9" name="Cost price" dataDxfId="16"/>
    <tableColumn id="10" name="Investment" dataDxfId="15"/>
    <tableColumn id="11" name="Distribution %" dataDxfId="14"/>
    <tableColumn id="5" name="Market Price" dataDxfId="13"/>
    <tableColumn id="6" name="Market value" dataDxfId="12"/>
    <tableColumn id="15" name="Profit/Loss %" dataDxfId="11">
      <calculatedColumnFormula>TRUNC((I7-F7)/F7*100,2)</calculatedColumnFormula>
    </tableColumn>
    <tableColumn id="3" name="Target Price" dataDxfId="10"/>
    <tableColumn id="4" name="Maturity amount"/>
    <tableColumn id="8" name="% Increase from RP" dataDxfId="9"/>
    <tableColumn id="16" name="% Increase from CP" dataDxfId="8">
      <calculatedColumnFormula>TRUNC(((L7-D7)/F7)*100,2)</calculatedColumnFormula>
    </tableColumn>
    <tableColumn id="7" name="Attachment" dataDxfId="7"/>
  </tableColumns>
  <tableStyleInfo name="TableStyleDark2" showFirstColumn="0" showLastColumn="0" showRowStripes="1" showColumnStripes="0"/>
</table>
</file>

<file path=xl/tables/table10.xml><?xml version="1.0" encoding="utf-8"?>
<table xmlns="http://schemas.openxmlformats.org/spreadsheetml/2006/main" id="10" name="July2015" displayName="July2015" ref="A2:D101" totalsRowShown="0">
  <autoFilter ref="A2:D101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1.xml><?xml version="1.0" encoding="utf-8"?>
<table xmlns="http://schemas.openxmlformats.org/spreadsheetml/2006/main" id="11" name="August2015" displayName="August2015" ref="A2:D102" totalsRowShown="0">
  <autoFilter ref="A2:D102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2.xml><?xml version="1.0" encoding="utf-8"?>
<table xmlns="http://schemas.openxmlformats.org/spreadsheetml/2006/main" id="12" name="September2015" displayName="September2015" ref="A2:D102" totalsRowShown="0">
  <autoFilter ref="A2:D102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3.xml><?xml version="1.0" encoding="utf-8"?>
<table xmlns="http://schemas.openxmlformats.org/spreadsheetml/2006/main" id="13" name="October2015" displayName="October2015" ref="A2:D103" totalsRowShown="0">
  <autoFilter ref="A2:D103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4.xml><?xml version="1.0" encoding="utf-8"?>
<table xmlns="http://schemas.openxmlformats.org/spreadsheetml/2006/main" id="14" name="November2015" displayName="November2015" ref="A2:D108" totalsRowShown="0">
  <autoFilter ref="A2:D10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5.xml><?xml version="1.0" encoding="utf-8"?>
<table xmlns="http://schemas.openxmlformats.org/spreadsheetml/2006/main" id="16" name="November201517" displayName="November201517" ref="A2:D144" totalsRowShown="0">
  <autoFilter ref="A2:D144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6.xml><?xml version="1.0" encoding="utf-8"?>
<table xmlns="http://schemas.openxmlformats.org/spreadsheetml/2006/main" id="18" name="November20151719" displayName="November20151719" ref="A2:D198" totalsRowShown="0">
  <autoFilter ref="A2:D19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7.xml><?xml version="1.0" encoding="utf-8"?>
<table xmlns="http://schemas.openxmlformats.org/spreadsheetml/2006/main" id="19" name="November2015171920" displayName="November2015171920" ref="A2:D199" totalsRowShown="0">
  <autoFilter ref="A2:D199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8.xml><?xml version="1.0" encoding="utf-8"?>
<table xmlns="http://schemas.openxmlformats.org/spreadsheetml/2006/main" id="20" name="November201517192021" displayName="November201517192021" ref="A2:D215" totalsRowShown="0">
  <autoFilter ref="A2:D215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19.xml><?xml version="1.0" encoding="utf-8"?>
<table xmlns="http://schemas.openxmlformats.org/spreadsheetml/2006/main" id="21" name="November20151719202122" displayName="November20151719202122" ref="A2:D228" totalsRowShown="0">
  <autoFilter ref="A2:D22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2.xml><?xml version="1.0" encoding="utf-8"?>
<table xmlns="http://schemas.openxmlformats.org/spreadsheetml/2006/main" id="1" name="November2014" displayName="November2014" ref="A2:D102" totalsRowShown="0">
  <autoFilter ref="A2:D102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20.xml><?xml version="1.0" encoding="utf-8"?>
<table xmlns="http://schemas.openxmlformats.org/spreadsheetml/2006/main" id="22" name="November2015171920212223" displayName="November2015171920212223" ref="A2:D228" totalsRowShown="0">
  <autoFilter ref="A2:D22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21.xml><?xml version="1.0" encoding="utf-8"?>
<table xmlns="http://schemas.openxmlformats.org/spreadsheetml/2006/main" id="15" name="Table15" displayName="Table15" ref="A1:E14" totalsRowShown="0">
  <autoFilter ref="A1:E14"/>
  <tableColumns count="5">
    <tableColumn id="1" name="Month"/>
    <tableColumn id="2" name="Purpose"/>
    <tableColumn id="3" name="Expected Expenses"/>
    <tableColumn id="5" name="Essential Expenses" dataDxfId="6">
      <calculatedColumnFormula>C2</calculatedColumnFormula>
    </tableColumn>
    <tableColumn id="4" name="Actual Expenses"/>
  </tableColumns>
  <tableStyleInfo name="TableStyleDark2" showFirstColumn="0" showLastColumn="0" showRowStripes="1" showColumnStripes="0"/>
</table>
</file>

<file path=xl/tables/table22.xml><?xml version="1.0" encoding="utf-8"?>
<table xmlns="http://schemas.openxmlformats.org/spreadsheetml/2006/main" id="17" name="Table17" displayName="Table17" ref="A1:L6" totalsRowShown="0">
  <autoFilter ref="A1:L6"/>
  <tableColumns count="12">
    <tableColumn id="1" name="To Whom"/>
    <tableColumn id="2" name="2015,Nov"/>
    <tableColumn id="4" name="2015,Dec"/>
    <tableColumn id="6" name="2016,Jan"/>
    <tableColumn id="5" name="2016,Feb"/>
    <tableColumn id="3" name="2016,Mar"/>
    <tableColumn id="7" name="2016,Apr" dataDxfId="5">
      <calculatedColumnFormula>106500-37000</calculatedColumnFormula>
    </tableColumn>
    <tableColumn id="8" name="2016,May" dataDxfId="4">
      <calculatedColumnFormula>106500-37000</calculatedColumnFormula>
    </tableColumn>
    <tableColumn id="9" name="2016,June" dataDxfId="3">
      <calculatedColumnFormula>106500-37000</calculatedColumnFormula>
    </tableColumn>
    <tableColumn id="10" name="2016,July" dataDxfId="2">
      <calculatedColumnFormula>106500-37000</calculatedColumnFormula>
    </tableColumn>
    <tableColumn id="11" name="2016,Aug" dataDxfId="1">
      <calculatedColumnFormula>106500-37000</calculatedColumnFormula>
    </tableColumn>
    <tableColumn id="12" name="2016,Sep" dataDxfId="0">
      <calculatedColumnFormula>106500-37000</calculatedColumnFormula>
    </tableColumn>
  </tableColumns>
  <tableStyleInfo name="TableStyleLight14" showFirstColumn="0" showLastColumn="0" showRowStripes="1" showColumnStripes="0"/>
</table>
</file>

<file path=xl/tables/table3.xml><?xml version="1.0" encoding="utf-8"?>
<table xmlns="http://schemas.openxmlformats.org/spreadsheetml/2006/main" id="3" name="December2014" displayName="December2014" ref="A2:D108" totalsRowShown="0">
  <autoFilter ref="A2:D10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4.xml><?xml version="1.0" encoding="utf-8"?>
<table xmlns="http://schemas.openxmlformats.org/spreadsheetml/2006/main" id="4" name="January2015" displayName="January2015" ref="A2:D68" totalsRowShown="0">
  <autoFilter ref="A2:D68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5.xml><?xml version="1.0" encoding="utf-8"?>
<table xmlns="http://schemas.openxmlformats.org/spreadsheetml/2006/main" id="5" name="February2015" displayName="February2015" ref="A2:D73" totalsRowShown="0">
  <autoFilter ref="A2:D73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6.xml><?xml version="1.0" encoding="utf-8"?>
<table xmlns="http://schemas.openxmlformats.org/spreadsheetml/2006/main" id="6" name="March2015" displayName="March2015" ref="A2:D81" totalsRowShown="0">
  <autoFilter ref="A2:D81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7.xml><?xml version="1.0" encoding="utf-8"?>
<table xmlns="http://schemas.openxmlformats.org/spreadsheetml/2006/main" id="7" name="April2015" displayName="April2015" ref="A2:D100" totalsRowShown="0">
  <autoFilter ref="A2:D100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8.xml><?xml version="1.0" encoding="utf-8"?>
<table xmlns="http://schemas.openxmlformats.org/spreadsheetml/2006/main" id="8" name="May__15" displayName="May__15" ref="A2:D110" totalsRowShown="0">
  <autoFilter ref="A2:D110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ables/table9.xml><?xml version="1.0" encoding="utf-8"?>
<table xmlns="http://schemas.openxmlformats.org/spreadsheetml/2006/main" id="9" name="June2015" displayName="June2015" ref="A2:D100" totalsRowShown="0">
  <autoFilter ref="A2:D100"/>
  <tableColumns count="4">
    <tableColumn id="1" name="Date"/>
    <tableColumn id="4" name="Category"/>
    <tableColumn id="2" name="Particulars"/>
    <tableColumn id="3" name="Amount"/>
  </tableColumns>
  <tableStyleInfo name="TableStyleDark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oleObject" Target="../embeddings/oleObject3.bin"/><Relationship Id="rId13" Type="http://schemas.openxmlformats.org/officeDocument/2006/relationships/image" Target="../media/image5.emf"/><Relationship Id="rId18" Type="http://schemas.openxmlformats.org/officeDocument/2006/relationships/oleObject" Target="../embeddings/oleObject8.bin"/><Relationship Id="rId26" Type="http://schemas.openxmlformats.org/officeDocument/2006/relationships/table" Target="../tables/table1.xml"/><Relationship Id="rId3" Type="http://schemas.openxmlformats.org/officeDocument/2006/relationships/vmlDrawing" Target="../drawings/vmlDrawing1.vml"/><Relationship Id="rId21" Type="http://schemas.openxmlformats.org/officeDocument/2006/relationships/image" Target="../media/image9.emf"/><Relationship Id="rId7" Type="http://schemas.openxmlformats.org/officeDocument/2006/relationships/image" Target="../media/image2.emf"/><Relationship Id="rId12" Type="http://schemas.openxmlformats.org/officeDocument/2006/relationships/oleObject" Target="../embeddings/oleObject5.bin"/><Relationship Id="rId17" Type="http://schemas.openxmlformats.org/officeDocument/2006/relationships/image" Target="../media/image7.emf"/><Relationship Id="rId25" Type="http://schemas.openxmlformats.org/officeDocument/2006/relationships/image" Target="../media/image11.emf"/><Relationship Id="rId2" Type="http://schemas.openxmlformats.org/officeDocument/2006/relationships/drawing" Target="../drawings/drawing1.xml"/><Relationship Id="rId16" Type="http://schemas.openxmlformats.org/officeDocument/2006/relationships/oleObject" Target="../embeddings/oleObject7.bin"/><Relationship Id="rId20" Type="http://schemas.openxmlformats.org/officeDocument/2006/relationships/oleObject" Target="../embeddings/oleObject9.bin"/><Relationship Id="rId1" Type="http://schemas.openxmlformats.org/officeDocument/2006/relationships/printerSettings" Target="../printerSettings/printerSettings1.bin"/><Relationship Id="rId6" Type="http://schemas.openxmlformats.org/officeDocument/2006/relationships/oleObject" Target="../embeddings/oleObject2.bin"/><Relationship Id="rId11" Type="http://schemas.openxmlformats.org/officeDocument/2006/relationships/image" Target="../media/image4.emf"/><Relationship Id="rId24" Type="http://schemas.openxmlformats.org/officeDocument/2006/relationships/oleObject" Target="../embeddings/oleObject11.bin"/><Relationship Id="rId5" Type="http://schemas.openxmlformats.org/officeDocument/2006/relationships/image" Target="../media/image1.emf"/><Relationship Id="rId15" Type="http://schemas.openxmlformats.org/officeDocument/2006/relationships/image" Target="../media/image6.emf"/><Relationship Id="rId23" Type="http://schemas.openxmlformats.org/officeDocument/2006/relationships/image" Target="../media/image10.emf"/><Relationship Id="rId10" Type="http://schemas.openxmlformats.org/officeDocument/2006/relationships/oleObject" Target="../embeddings/oleObject4.bin"/><Relationship Id="rId19" Type="http://schemas.openxmlformats.org/officeDocument/2006/relationships/image" Target="../media/image8.emf"/><Relationship Id="rId4" Type="http://schemas.openxmlformats.org/officeDocument/2006/relationships/oleObject" Target="../embeddings/oleObject1.bin"/><Relationship Id="rId9" Type="http://schemas.openxmlformats.org/officeDocument/2006/relationships/image" Target="../media/image3.emf"/><Relationship Id="rId14" Type="http://schemas.openxmlformats.org/officeDocument/2006/relationships/oleObject" Target="../embeddings/oleObject6.bin"/><Relationship Id="rId22" Type="http://schemas.openxmlformats.org/officeDocument/2006/relationships/oleObject" Target="../embeddings/oleObject10.bin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table" Target="../tables/table7.xml"/><Relationship Id="rId2" Type="http://schemas.openxmlformats.org/officeDocument/2006/relationships/printerSettings" Target="../printerSettings/printerSettings8.bin"/><Relationship Id="rId1" Type="http://schemas.openxmlformats.org/officeDocument/2006/relationships/pivotTable" Target="../pivotTables/pivotTable6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8.xml"/><Relationship Id="rId2" Type="http://schemas.openxmlformats.org/officeDocument/2006/relationships/printerSettings" Target="../printerSettings/printerSettings9.bin"/><Relationship Id="rId1" Type="http://schemas.openxmlformats.org/officeDocument/2006/relationships/pivotTable" Target="../pivotTables/pivotTable7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9.xml"/><Relationship Id="rId2" Type="http://schemas.openxmlformats.org/officeDocument/2006/relationships/printerSettings" Target="../printerSettings/printerSettings10.bin"/><Relationship Id="rId1" Type="http://schemas.openxmlformats.org/officeDocument/2006/relationships/pivotTable" Target="../pivotTables/pivotTable8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0.xml"/><Relationship Id="rId2" Type="http://schemas.openxmlformats.org/officeDocument/2006/relationships/printerSettings" Target="../printerSettings/printerSettings11.bin"/><Relationship Id="rId1" Type="http://schemas.openxmlformats.org/officeDocument/2006/relationships/pivotTable" Target="../pivotTables/pivotTable9.x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1.xml"/><Relationship Id="rId2" Type="http://schemas.openxmlformats.org/officeDocument/2006/relationships/printerSettings" Target="../printerSettings/printerSettings12.bin"/><Relationship Id="rId1" Type="http://schemas.openxmlformats.org/officeDocument/2006/relationships/pivotTable" Target="../pivotTables/pivotTable10.xm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2.xml"/><Relationship Id="rId2" Type="http://schemas.openxmlformats.org/officeDocument/2006/relationships/printerSettings" Target="../printerSettings/printerSettings13.bin"/><Relationship Id="rId1" Type="http://schemas.openxmlformats.org/officeDocument/2006/relationships/pivotTable" Target="../pivotTables/pivotTable11.xm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3.xml"/><Relationship Id="rId2" Type="http://schemas.openxmlformats.org/officeDocument/2006/relationships/printerSettings" Target="../printerSettings/printerSettings14.bin"/><Relationship Id="rId1" Type="http://schemas.openxmlformats.org/officeDocument/2006/relationships/pivotTable" Target="../pivotTables/pivotTable12.xm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4.xml"/><Relationship Id="rId2" Type="http://schemas.openxmlformats.org/officeDocument/2006/relationships/printerSettings" Target="../printerSettings/printerSettings15.bin"/><Relationship Id="rId1" Type="http://schemas.openxmlformats.org/officeDocument/2006/relationships/pivotTable" Target="../pivotTables/pivotTable13.xm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5.xml"/><Relationship Id="rId2" Type="http://schemas.openxmlformats.org/officeDocument/2006/relationships/printerSettings" Target="../printerSettings/printerSettings16.bin"/><Relationship Id="rId1" Type="http://schemas.openxmlformats.org/officeDocument/2006/relationships/pivotTable" Target="../pivotTables/pivotTable14.xm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6.xml"/><Relationship Id="rId2" Type="http://schemas.openxmlformats.org/officeDocument/2006/relationships/printerSettings" Target="../printerSettings/printerSettings17.bin"/><Relationship Id="rId1" Type="http://schemas.openxmlformats.org/officeDocument/2006/relationships/pivotTable" Target="../pivotTables/pivotTable15.xm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7.xml"/><Relationship Id="rId2" Type="http://schemas.openxmlformats.org/officeDocument/2006/relationships/printerSettings" Target="../printerSettings/printerSettings18.bin"/><Relationship Id="rId1" Type="http://schemas.openxmlformats.org/officeDocument/2006/relationships/pivotTable" Target="../pivotTables/pivotTable16.xm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8.xml"/><Relationship Id="rId2" Type="http://schemas.openxmlformats.org/officeDocument/2006/relationships/printerSettings" Target="../printerSettings/printerSettings19.bin"/><Relationship Id="rId1" Type="http://schemas.openxmlformats.org/officeDocument/2006/relationships/pivotTable" Target="../pivotTables/pivotTable17.xm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9.xml"/><Relationship Id="rId2" Type="http://schemas.openxmlformats.org/officeDocument/2006/relationships/printerSettings" Target="../printerSettings/printerSettings20.bin"/><Relationship Id="rId1" Type="http://schemas.openxmlformats.org/officeDocument/2006/relationships/pivotTable" Target="../pivotTables/pivotTable18.xm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0.xml"/><Relationship Id="rId2" Type="http://schemas.openxmlformats.org/officeDocument/2006/relationships/printerSettings" Target="../printerSettings/printerSettings21.bin"/><Relationship Id="rId1" Type="http://schemas.openxmlformats.org/officeDocument/2006/relationships/pivotTable" Target="../pivotTables/pivotTable19.xml"/></Relationships>
</file>

<file path=xl/worksheets/_rels/sheet24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1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2.xml"/><Relationship Id="rId1" Type="http://schemas.openxmlformats.org/officeDocument/2006/relationships/drawing" Target="../drawings/drawing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1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4.bin"/><Relationship Id="rId1" Type="http://schemas.openxmlformats.org/officeDocument/2006/relationships/pivotTable" Target="../pivotTables/pivotTable2.xml"/><Relationship Id="rId4" Type="http://schemas.openxmlformats.org/officeDocument/2006/relationships/table" Target="../tables/table3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table" Target="../tables/table4.x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3.xm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table" Target="../tables/table5.x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4.x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printerSettings" Target="../printerSettings/printerSettings7.bin"/><Relationship Id="rId1" Type="http://schemas.openxmlformats.org/officeDocument/2006/relationships/pivotTable" Target="../pivotTables/pivotTable5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A1:O22"/>
  <sheetViews>
    <sheetView workbookViewId="0">
      <selection activeCell="I12" sqref="I12"/>
    </sheetView>
  </sheetViews>
  <sheetFormatPr defaultRowHeight="15" x14ac:dyDescent="0.25"/>
  <cols>
    <col min="1" max="1" width="26.140625" customWidth="1"/>
    <col min="2" max="2" width="13.28515625" customWidth="1"/>
    <col min="3" max="3" width="11.85546875" customWidth="1"/>
    <col min="4" max="4" width="13" customWidth="1"/>
    <col min="5" max="5" width="9.140625" customWidth="1"/>
    <col min="6" max="6" width="11.7109375" customWidth="1"/>
    <col min="7" max="7" width="8.28515625" customWidth="1"/>
    <col min="8" max="8" width="9.7109375" customWidth="1"/>
    <col min="9" max="9" width="10.42578125" customWidth="1"/>
    <col min="10" max="11" width="10.140625" customWidth="1"/>
    <col min="12" max="12" width="10.7109375" customWidth="1"/>
    <col min="13" max="13" width="9.42578125" customWidth="1"/>
    <col min="14" max="14" width="12.42578125" customWidth="1"/>
  </cols>
  <sheetData>
    <row r="1" spans="1:15" x14ac:dyDescent="0.25">
      <c r="A1" s="13" t="s">
        <v>22</v>
      </c>
      <c r="B1" s="13">
        <v>4500000</v>
      </c>
    </row>
    <row r="2" spans="1:15" x14ac:dyDescent="0.25">
      <c r="A2" s="13" t="s">
        <v>98</v>
      </c>
      <c r="B2" s="13">
        <f>($I$22+$B$20+$B$21)-$B$1</f>
        <v>493700</v>
      </c>
    </row>
    <row r="3" spans="1:15" x14ac:dyDescent="0.25">
      <c r="A3" s="13" t="s">
        <v>96</v>
      </c>
      <c r="B3" s="13">
        <f>$B$21</f>
        <v>1030700</v>
      </c>
    </row>
    <row r="4" spans="1:15" x14ac:dyDescent="0.25">
      <c r="A4" s="13" t="s">
        <v>97</v>
      </c>
      <c r="B4" s="13">
        <f>$B$2-$B$3</f>
        <v>-537000</v>
      </c>
    </row>
    <row r="5" spans="1:15" x14ac:dyDescent="0.25">
      <c r="A5" s="12" t="s">
        <v>110</v>
      </c>
      <c r="B5" s="19">
        <f>((($B$2)/$B$1)*100)</f>
        <v>10.97111111111111</v>
      </c>
      <c r="E5" s="22" t="s">
        <v>109</v>
      </c>
      <c r="F5" s="23"/>
      <c r="G5" s="24"/>
      <c r="H5" s="25" t="s">
        <v>108</v>
      </c>
      <c r="I5" s="26"/>
      <c r="J5" s="27"/>
      <c r="K5" s="25" t="s">
        <v>107</v>
      </c>
      <c r="L5" s="26"/>
      <c r="M5" s="26"/>
      <c r="N5" s="4"/>
    </row>
    <row r="6" spans="1:15" ht="80.25" customHeight="1" x14ac:dyDescent="0.25">
      <c r="A6" t="s">
        <v>20</v>
      </c>
      <c r="B6" s="14" t="s">
        <v>21</v>
      </c>
      <c r="C6" s="14" t="s">
        <v>112</v>
      </c>
      <c r="D6" s="14" t="s">
        <v>113</v>
      </c>
      <c r="E6" s="14" t="s">
        <v>25</v>
      </c>
      <c r="F6" s="14" t="s">
        <v>22</v>
      </c>
      <c r="G6" s="14" t="s">
        <v>114</v>
      </c>
      <c r="H6" s="14" t="s">
        <v>24</v>
      </c>
      <c r="I6" s="14" t="s">
        <v>106</v>
      </c>
      <c r="J6" s="14" t="s">
        <v>115</v>
      </c>
      <c r="K6" s="14" t="s">
        <v>111</v>
      </c>
      <c r="L6" s="14" t="s">
        <v>105</v>
      </c>
      <c r="M6" s="14" t="s">
        <v>116</v>
      </c>
      <c r="N6" s="14" t="s">
        <v>117</v>
      </c>
      <c r="O6" s="14" t="s">
        <v>118</v>
      </c>
    </row>
    <row r="7" spans="1:15" x14ac:dyDescent="0.25">
      <c r="A7" t="s">
        <v>27</v>
      </c>
      <c r="B7">
        <v>0</v>
      </c>
      <c r="C7">
        <v>675</v>
      </c>
      <c r="D7" s="15">
        <v>41801</v>
      </c>
      <c r="E7" s="5">
        <v>876.4</v>
      </c>
      <c r="F7" s="6">
        <f t="shared" ref="F7:F15" si="0">B7*E7</f>
        <v>0</v>
      </c>
      <c r="G7" s="7">
        <f t="shared" ref="G7:G13" si="1">FLOOR((F7/(SUM($F$7:$F$20))*100),1)</f>
        <v>0</v>
      </c>
      <c r="H7" s="5">
        <v>800</v>
      </c>
      <c r="I7" s="6">
        <f t="shared" ref="I7:I15" si="2">$B7*H7</f>
        <v>0</v>
      </c>
      <c r="J7" s="6">
        <f t="shared" ref="J7:J15" si="3">TRUNC((I7-F7)/IF(F7=0,1,F7)*100,2)</f>
        <v>0</v>
      </c>
      <c r="K7" s="5">
        <v>1050</v>
      </c>
      <c r="L7" s="6">
        <f t="shared" ref="L7:L15" si="4">$B7*K7</f>
        <v>0</v>
      </c>
      <c r="M7" s="11">
        <f t="shared" ref="M7:M15" si="5">TRUNC(((K7-C7)/E7)*100,2)</f>
        <v>42.78</v>
      </c>
      <c r="N7" s="11">
        <f>TRUNC(((K7-E7)/E7)*100,2)</f>
        <v>19.8</v>
      </c>
      <c r="O7" s="2"/>
    </row>
    <row r="8" spans="1:15" x14ac:dyDescent="0.25">
      <c r="A8" t="s">
        <v>19</v>
      </c>
      <c r="B8">
        <v>0</v>
      </c>
      <c r="C8">
        <v>45</v>
      </c>
      <c r="D8" s="15">
        <v>41815</v>
      </c>
      <c r="E8" s="5">
        <v>51.42</v>
      </c>
      <c r="F8" s="6">
        <f t="shared" si="0"/>
        <v>0</v>
      </c>
      <c r="G8" s="7">
        <f t="shared" si="1"/>
        <v>0</v>
      </c>
      <c r="H8" s="5">
        <v>42</v>
      </c>
      <c r="I8" s="6">
        <f t="shared" si="2"/>
        <v>0</v>
      </c>
      <c r="J8" s="6">
        <f t="shared" si="3"/>
        <v>0</v>
      </c>
      <c r="K8" s="5">
        <v>75</v>
      </c>
      <c r="L8" s="6">
        <f t="shared" si="4"/>
        <v>0</v>
      </c>
      <c r="M8" s="11">
        <f t="shared" si="5"/>
        <v>58.34</v>
      </c>
      <c r="N8" s="11">
        <f t="shared" ref="N8:N13" si="6">TRUNC(((K8-E8)/E8)*100,2)</f>
        <v>45.85</v>
      </c>
      <c r="O8" s="2"/>
    </row>
    <row r="9" spans="1:15" x14ac:dyDescent="0.25">
      <c r="A9" t="s">
        <v>268</v>
      </c>
      <c r="B9">
        <v>0</v>
      </c>
      <c r="C9">
        <v>169</v>
      </c>
      <c r="D9" s="15">
        <v>41836</v>
      </c>
      <c r="E9" s="20">
        <v>169</v>
      </c>
      <c r="F9" s="6">
        <f t="shared" si="0"/>
        <v>0</v>
      </c>
      <c r="G9" s="7">
        <f t="shared" si="1"/>
        <v>0</v>
      </c>
      <c r="H9" s="20">
        <v>137</v>
      </c>
      <c r="I9" s="6">
        <f t="shared" si="2"/>
        <v>0</v>
      </c>
      <c r="J9" s="6">
        <f t="shared" si="3"/>
        <v>0</v>
      </c>
      <c r="K9" s="5">
        <v>235</v>
      </c>
      <c r="L9" s="6">
        <f t="shared" si="4"/>
        <v>0</v>
      </c>
      <c r="M9" s="11">
        <f t="shared" si="5"/>
        <v>39.049999999999997</v>
      </c>
      <c r="N9" s="11">
        <f t="shared" si="6"/>
        <v>39.049999999999997</v>
      </c>
      <c r="O9" s="2"/>
    </row>
    <row r="10" spans="1:15" x14ac:dyDescent="0.25">
      <c r="A10" t="s">
        <v>272</v>
      </c>
      <c r="B10">
        <v>0</v>
      </c>
      <c r="C10">
        <v>215</v>
      </c>
      <c r="D10" s="15">
        <v>41863</v>
      </c>
      <c r="E10" s="20">
        <v>215</v>
      </c>
      <c r="F10" s="6">
        <f t="shared" si="0"/>
        <v>0</v>
      </c>
      <c r="G10" s="7">
        <f t="shared" si="1"/>
        <v>0</v>
      </c>
      <c r="H10" s="20">
        <v>218</v>
      </c>
      <c r="I10" s="6">
        <f t="shared" si="2"/>
        <v>0</v>
      </c>
      <c r="J10" s="6">
        <f t="shared" si="3"/>
        <v>0</v>
      </c>
      <c r="K10" s="5">
        <v>300</v>
      </c>
      <c r="L10" s="6">
        <f t="shared" si="4"/>
        <v>0</v>
      </c>
      <c r="M10" s="11">
        <f t="shared" si="5"/>
        <v>39.53</v>
      </c>
      <c r="N10" s="11">
        <f t="shared" ref="N10" si="7">TRUNC(((K10-E10)/E10)*100,2)</f>
        <v>39.53</v>
      </c>
      <c r="O10" s="2"/>
    </row>
    <row r="11" spans="1:15" x14ac:dyDescent="0.25">
      <c r="A11" t="s">
        <v>269</v>
      </c>
      <c r="B11">
        <v>0</v>
      </c>
      <c r="C11">
        <v>81.400000000000006</v>
      </c>
      <c r="D11" s="15">
        <v>41869</v>
      </c>
      <c r="E11" s="20">
        <v>123.5</v>
      </c>
      <c r="F11" s="6">
        <f t="shared" si="0"/>
        <v>0</v>
      </c>
      <c r="G11" s="7">
        <f t="shared" si="1"/>
        <v>0</v>
      </c>
      <c r="H11" s="20">
        <v>165</v>
      </c>
      <c r="I11" s="6">
        <f t="shared" si="2"/>
        <v>0</v>
      </c>
      <c r="J11" s="6">
        <f t="shared" si="3"/>
        <v>0</v>
      </c>
      <c r="K11" s="5">
        <v>165</v>
      </c>
      <c r="L11" s="6">
        <f t="shared" si="4"/>
        <v>0</v>
      </c>
      <c r="M11" s="11">
        <f t="shared" si="5"/>
        <v>67.69</v>
      </c>
      <c r="N11" s="11">
        <f t="shared" si="6"/>
        <v>33.6</v>
      </c>
      <c r="O11" s="2"/>
    </row>
    <row r="12" spans="1:15" x14ac:dyDescent="0.25">
      <c r="A12" t="s">
        <v>245</v>
      </c>
      <c r="B12">
        <v>27300</v>
      </c>
      <c r="C12">
        <v>127.15</v>
      </c>
      <c r="D12" s="15">
        <v>41919</v>
      </c>
      <c r="E12" s="5">
        <v>146.55000000000001</v>
      </c>
      <c r="F12" s="6">
        <f t="shared" si="0"/>
        <v>4000815.0000000005</v>
      </c>
      <c r="G12" s="7">
        <f t="shared" si="1"/>
        <v>100</v>
      </c>
      <c r="H12" s="5">
        <v>145</v>
      </c>
      <c r="I12" s="6">
        <f t="shared" si="2"/>
        <v>3958500</v>
      </c>
      <c r="J12" s="6">
        <f t="shared" si="3"/>
        <v>-1.05</v>
      </c>
      <c r="K12" s="5">
        <v>330</v>
      </c>
      <c r="L12" s="6">
        <f t="shared" si="4"/>
        <v>9009000</v>
      </c>
      <c r="M12" s="11">
        <f t="shared" si="5"/>
        <v>138.41</v>
      </c>
      <c r="N12" s="11">
        <f t="shared" si="6"/>
        <v>125.17</v>
      </c>
      <c r="O12" s="2"/>
    </row>
    <row r="13" spans="1:15" x14ac:dyDescent="0.25">
      <c r="A13" t="s">
        <v>267</v>
      </c>
      <c r="B13">
        <v>0</v>
      </c>
      <c r="C13">
        <v>83.4</v>
      </c>
      <c r="D13" s="15">
        <v>41947</v>
      </c>
      <c r="E13" s="20">
        <v>88.2</v>
      </c>
      <c r="F13" s="6">
        <f t="shared" si="0"/>
        <v>0</v>
      </c>
      <c r="G13" s="7">
        <f t="shared" si="1"/>
        <v>0</v>
      </c>
      <c r="H13" s="20">
        <v>80</v>
      </c>
      <c r="I13" s="6">
        <f t="shared" si="2"/>
        <v>0</v>
      </c>
      <c r="J13" s="6">
        <f t="shared" si="3"/>
        <v>0</v>
      </c>
      <c r="K13" s="5">
        <v>115</v>
      </c>
      <c r="L13" s="6">
        <f t="shared" si="4"/>
        <v>0</v>
      </c>
      <c r="M13" s="11">
        <f t="shared" si="5"/>
        <v>35.82</v>
      </c>
      <c r="N13" s="11">
        <f t="shared" si="6"/>
        <v>30.38</v>
      </c>
      <c r="O13" s="2"/>
    </row>
    <row r="14" spans="1:15" x14ac:dyDescent="0.25">
      <c r="A14" t="s">
        <v>236</v>
      </c>
      <c r="B14">
        <v>0</v>
      </c>
      <c r="C14">
        <v>155.19999999999999</v>
      </c>
      <c r="D14" s="15">
        <v>42024</v>
      </c>
      <c r="E14" s="20">
        <v>162.4</v>
      </c>
      <c r="F14" s="6">
        <f t="shared" si="0"/>
        <v>0</v>
      </c>
      <c r="G14" s="7">
        <f t="shared" ref="G14:G19" si="8">FLOOR((F14/(SUM($F$7:$F$20))*100),1)</f>
        <v>0</v>
      </c>
      <c r="H14" s="20">
        <v>156.5</v>
      </c>
      <c r="I14" s="6">
        <f t="shared" si="2"/>
        <v>0</v>
      </c>
      <c r="J14" s="6">
        <f t="shared" si="3"/>
        <v>0</v>
      </c>
      <c r="K14" s="5">
        <v>210</v>
      </c>
      <c r="L14" s="6">
        <f t="shared" si="4"/>
        <v>0</v>
      </c>
      <c r="M14" s="11">
        <f t="shared" si="5"/>
        <v>33.74</v>
      </c>
      <c r="N14" s="11">
        <f t="shared" ref="N14:N19" si="9">TRUNC(((K14-E14)/E14)*100,2)</f>
        <v>29.31</v>
      </c>
      <c r="O14" s="2"/>
    </row>
    <row r="15" spans="1:15" x14ac:dyDescent="0.25">
      <c r="A15" t="s">
        <v>290</v>
      </c>
      <c r="B15">
        <v>0</v>
      </c>
      <c r="C15">
        <v>623</v>
      </c>
      <c r="D15" s="15">
        <v>42087</v>
      </c>
      <c r="E15" s="20">
        <v>643</v>
      </c>
      <c r="F15" s="6">
        <f t="shared" si="0"/>
        <v>0</v>
      </c>
      <c r="G15" s="7">
        <f t="shared" si="8"/>
        <v>0</v>
      </c>
      <c r="H15" s="20">
        <v>646.79999999999995</v>
      </c>
      <c r="I15" s="6">
        <f t="shared" si="2"/>
        <v>0</v>
      </c>
      <c r="J15" s="6">
        <f t="shared" si="3"/>
        <v>0</v>
      </c>
      <c r="K15" s="5">
        <v>780</v>
      </c>
      <c r="L15" s="6">
        <f t="shared" si="4"/>
        <v>0</v>
      </c>
      <c r="M15" s="11">
        <f t="shared" si="5"/>
        <v>24.41</v>
      </c>
      <c r="N15" s="11">
        <f t="shared" si="9"/>
        <v>21.3</v>
      </c>
      <c r="O15" s="2"/>
    </row>
    <row r="16" spans="1:15" x14ac:dyDescent="0.25">
      <c r="A16" t="s">
        <v>354</v>
      </c>
      <c r="B16">
        <v>0</v>
      </c>
      <c r="C16">
        <v>1798</v>
      </c>
      <c r="D16" s="15">
        <v>42173</v>
      </c>
      <c r="E16" s="20">
        <v>1798</v>
      </c>
      <c r="F16" s="6">
        <f t="shared" ref="F16" si="10">B16*E16</f>
        <v>0</v>
      </c>
      <c r="G16" s="7">
        <f t="shared" si="8"/>
        <v>0</v>
      </c>
      <c r="H16" s="20">
        <v>1720</v>
      </c>
      <c r="I16" s="6">
        <f t="shared" ref="I16" si="11">$B16*H16</f>
        <v>0</v>
      </c>
      <c r="J16" s="6">
        <f t="shared" ref="J16" si="12">TRUNC((I16-F16)/IF(F16=0,1,F16)*100,2)</f>
        <v>0</v>
      </c>
      <c r="K16" s="5">
        <v>2150</v>
      </c>
      <c r="L16" s="6">
        <f t="shared" ref="L16" si="13">$B16*K16</f>
        <v>0</v>
      </c>
      <c r="M16" s="11">
        <f t="shared" ref="M16" si="14">TRUNC(((K16-C16)/E16)*100,2)</f>
        <v>19.57</v>
      </c>
      <c r="N16" s="11">
        <f t="shared" si="9"/>
        <v>19.57</v>
      </c>
      <c r="O16" s="2"/>
    </row>
    <row r="17" spans="1:15" x14ac:dyDescent="0.25">
      <c r="A17" t="s">
        <v>369</v>
      </c>
      <c r="B17">
        <v>0</v>
      </c>
      <c r="C17">
        <v>111.85</v>
      </c>
      <c r="D17" s="15">
        <v>42184</v>
      </c>
      <c r="E17" s="20">
        <v>107.56</v>
      </c>
      <c r="F17" s="6">
        <f t="shared" ref="F17" si="15">B17*E17</f>
        <v>0</v>
      </c>
      <c r="G17" s="7">
        <f t="shared" si="8"/>
        <v>0</v>
      </c>
      <c r="H17" s="20">
        <v>105</v>
      </c>
      <c r="I17" s="6">
        <f t="shared" ref="I17" si="16">$B17*H17</f>
        <v>0</v>
      </c>
      <c r="J17" s="6">
        <f t="shared" ref="J17" si="17">TRUNC((I17-F17)/IF(F17=0,1,F17)*100,2)</f>
        <v>0</v>
      </c>
      <c r="K17" s="5">
        <v>140</v>
      </c>
      <c r="L17" s="6">
        <f t="shared" ref="L17" si="18">$B17*K17</f>
        <v>0</v>
      </c>
      <c r="M17" s="11">
        <f t="shared" ref="M17" si="19">TRUNC(((K17-C17)/E17)*100,2)</f>
        <v>26.17</v>
      </c>
      <c r="N17" s="11">
        <f t="shared" si="9"/>
        <v>30.15</v>
      </c>
      <c r="O17" s="2"/>
    </row>
    <row r="18" spans="1:15" s="21" customFormat="1" x14ac:dyDescent="0.25">
      <c r="A18" s="21" t="s">
        <v>394</v>
      </c>
      <c r="B18" s="21">
        <v>0</v>
      </c>
      <c r="C18" s="21">
        <v>1600</v>
      </c>
      <c r="D18" s="15">
        <v>42234</v>
      </c>
      <c r="E18" s="20">
        <v>1426</v>
      </c>
      <c r="F18" s="6">
        <f t="shared" ref="F18" si="20">B18*E18</f>
        <v>0</v>
      </c>
      <c r="G18" s="7">
        <f t="shared" si="8"/>
        <v>0</v>
      </c>
      <c r="H18" s="20">
        <v>1450</v>
      </c>
      <c r="I18" s="6">
        <f t="shared" ref="I18" si="21">$B18*H18</f>
        <v>0</v>
      </c>
      <c r="J18" s="6">
        <f t="shared" ref="J18" si="22">TRUNC((I18-F18)/IF(F18=0,1,F18)*100,2)</f>
        <v>0</v>
      </c>
      <c r="K18" s="5">
        <v>1960</v>
      </c>
      <c r="L18" s="6">
        <f t="shared" ref="L18" si="23">$B18*K18</f>
        <v>0</v>
      </c>
      <c r="M18" s="11">
        <f t="shared" ref="M18" si="24">TRUNC(((K18-C18)/E18)*100,2)</f>
        <v>25.24</v>
      </c>
      <c r="N18" s="11">
        <f t="shared" si="9"/>
        <v>37.44</v>
      </c>
      <c r="O18" s="2"/>
    </row>
    <row r="19" spans="1:15" s="21" customFormat="1" x14ac:dyDescent="0.25">
      <c r="A19" s="21" t="s">
        <v>395</v>
      </c>
      <c r="B19" s="21">
        <v>0</v>
      </c>
      <c r="C19" s="21">
        <v>300</v>
      </c>
      <c r="D19" s="15">
        <v>42257</v>
      </c>
      <c r="E19" s="20">
        <v>312</v>
      </c>
      <c r="F19" s="6">
        <f t="shared" ref="F19" si="25">B19*E19</f>
        <v>0</v>
      </c>
      <c r="G19" s="7">
        <f t="shared" si="8"/>
        <v>0</v>
      </c>
      <c r="H19" s="20">
        <v>312</v>
      </c>
      <c r="I19" s="6">
        <f t="shared" ref="I19" si="26">$B19*H19</f>
        <v>0</v>
      </c>
      <c r="J19" s="6">
        <f t="shared" ref="J19" si="27">TRUNC((I19-F19)/IF(F19=0,1,F19)*100,2)</f>
        <v>0</v>
      </c>
      <c r="K19" s="5">
        <v>398</v>
      </c>
      <c r="L19" s="6">
        <f t="shared" ref="L19" si="28">$B19*K19</f>
        <v>0</v>
      </c>
      <c r="M19" s="11">
        <f t="shared" ref="M19" si="29">TRUNC(((K19-C19)/E19)*100,2)</f>
        <v>31.41</v>
      </c>
      <c r="N19" s="11">
        <f t="shared" si="9"/>
        <v>27.56</v>
      </c>
      <c r="O19" s="2"/>
    </row>
    <row r="20" spans="1:15" x14ac:dyDescent="0.25">
      <c r="A20" t="s">
        <v>23</v>
      </c>
      <c r="B20">
        <v>4500</v>
      </c>
      <c r="E20" s="5"/>
      <c r="F20" s="6"/>
      <c r="G20" s="7"/>
      <c r="H20" s="5"/>
      <c r="I20" s="6"/>
      <c r="J20" s="6"/>
      <c r="K20" s="5"/>
      <c r="L20" s="6"/>
      <c r="M20" s="11"/>
      <c r="N20" s="2"/>
      <c r="O20" s="2"/>
    </row>
    <row r="21" spans="1:15" x14ac:dyDescent="0.25">
      <c r="A21" t="s">
        <v>26</v>
      </c>
      <c r="B21">
        <v>1030700</v>
      </c>
      <c r="E21" s="5"/>
      <c r="F21" s="6"/>
      <c r="G21" s="7"/>
      <c r="H21" s="5"/>
      <c r="I21" s="6"/>
      <c r="J21" s="6"/>
      <c r="K21" s="5"/>
      <c r="L21" s="6"/>
      <c r="M21" s="11"/>
      <c r="N21" s="2"/>
      <c r="O21" s="2"/>
    </row>
    <row r="22" spans="1:15" x14ac:dyDescent="0.25">
      <c r="E22" s="8"/>
      <c r="F22" s="9">
        <f>SUM(F7:F21)</f>
        <v>4000815.0000000005</v>
      </c>
      <c r="G22" s="10"/>
      <c r="H22" s="8"/>
      <c r="I22" s="9">
        <f>SUM(I7:I21)</f>
        <v>3958500</v>
      </c>
      <c r="J22" s="6"/>
      <c r="K22" s="5"/>
      <c r="L22" s="6">
        <f>SUM(L7:L21)</f>
        <v>9009000</v>
      </c>
      <c r="M22" s="11"/>
      <c r="N22" s="2"/>
      <c r="O22" s="2"/>
    </row>
  </sheetData>
  <mergeCells count="3">
    <mergeCell ref="E5:G5"/>
    <mergeCell ref="K5:M5"/>
    <mergeCell ref="H5:J5"/>
  </mergeCells>
  <pageMargins left="0.7" right="0.7" top="0.75" bottom="0.75" header="0.3" footer="0.3"/>
  <pageSetup paperSize="256" orientation="landscape" horizontalDpi="300" verticalDpi="300" r:id="rId1"/>
  <drawing r:id="rId2"/>
  <legacyDrawing r:id="rId3"/>
  <oleObjects>
    <mc:AlternateContent xmlns:mc="http://schemas.openxmlformats.org/markup-compatibility/2006">
      <mc:Choice Requires="x14">
        <oleObject progId="Acrobat Document" dvAspect="DVASPECT_ICON" shapeId="1025" r:id="rId4">
          <objectPr defaultSize="0" r:id="rId5">
            <anchor moveWithCells="1">
              <from>
                <xdr:col>2</xdr:col>
                <xdr:colOff>762000</xdr:colOff>
                <xdr:row>0</xdr:row>
                <xdr:rowOff>47625</xdr:rowOff>
              </from>
              <to>
                <xdr:col>4</xdr:col>
                <xdr:colOff>0</xdr:colOff>
                <xdr:row>3</xdr:row>
                <xdr:rowOff>180975</xdr:rowOff>
              </to>
            </anchor>
          </objectPr>
        </oleObject>
      </mc:Choice>
      <mc:Fallback>
        <oleObject progId="Acrobat Document" dvAspect="DVASPECT_ICON" shapeId="1025" r:id="rId4"/>
      </mc:Fallback>
    </mc:AlternateContent>
    <mc:AlternateContent xmlns:mc="http://schemas.openxmlformats.org/markup-compatibility/2006">
      <mc:Choice Requires="x14">
        <oleObject progId="Acrobat Document" dvAspect="DVASPECT_ICON" shapeId="1026" r:id="rId6">
          <objectPr defaultSize="0" r:id="rId7">
            <anchor moveWithCells="1">
              <from>
                <xdr:col>4</xdr:col>
                <xdr:colOff>0</xdr:colOff>
                <xdr:row>0</xdr:row>
                <xdr:rowOff>47625</xdr:rowOff>
              </from>
              <to>
                <xdr:col>5</xdr:col>
                <xdr:colOff>304800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26" r:id="rId6"/>
      </mc:Fallback>
    </mc:AlternateContent>
    <mc:AlternateContent xmlns:mc="http://schemas.openxmlformats.org/markup-compatibility/2006">
      <mc:Choice Requires="x14">
        <oleObject progId="Acrobat Document" dvAspect="DVASPECT_ICON" shapeId="1027" r:id="rId8">
          <objectPr defaultSize="0" r:id="rId9">
            <anchor moveWithCells="1">
              <from>
                <xdr:col>5</xdr:col>
                <xdr:colOff>314325</xdr:colOff>
                <xdr:row>0</xdr:row>
                <xdr:rowOff>47625</xdr:rowOff>
              </from>
              <to>
                <xdr:col>6</xdr:col>
                <xdr:colOff>447675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27" r:id="rId8"/>
      </mc:Fallback>
    </mc:AlternateContent>
    <mc:AlternateContent xmlns:mc="http://schemas.openxmlformats.org/markup-compatibility/2006">
      <mc:Choice Requires="x14">
        <oleObject progId="Acrobat Document" dvAspect="DVASPECT_ICON" shapeId="1028" r:id="rId10">
          <objectPr defaultSize="0" r:id="rId11">
            <anchor moveWithCells="1">
              <from>
                <xdr:col>8</xdr:col>
                <xdr:colOff>104775</xdr:colOff>
                <xdr:row>0</xdr:row>
                <xdr:rowOff>47625</xdr:rowOff>
              </from>
              <to>
                <xdr:col>9</xdr:col>
                <xdr:colOff>323850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28" r:id="rId10"/>
      </mc:Fallback>
    </mc:AlternateContent>
    <mc:AlternateContent xmlns:mc="http://schemas.openxmlformats.org/markup-compatibility/2006">
      <mc:Choice Requires="x14">
        <oleObject progId="Acrobat Document" dvAspect="DVASPECT_ICON" shapeId="1029" r:id="rId12">
          <objectPr defaultSize="0" r:id="rId13">
            <anchor moveWithCells="1">
              <from>
                <xdr:col>9</xdr:col>
                <xdr:colOff>352425</xdr:colOff>
                <xdr:row>0</xdr:row>
                <xdr:rowOff>47625</xdr:rowOff>
              </from>
              <to>
                <xdr:col>10</xdr:col>
                <xdr:colOff>590550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29" r:id="rId12"/>
      </mc:Fallback>
    </mc:AlternateContent>
    <mc:AlternateContent xmlns:mc="http://schemas.openxmlformats.org/markup-compatibility/2006">
      <mc:Choice Requires="x14">
        <oleObject progId="Acrobat Document" dvAspect="DVASPECT_ICON" shapeId="1030" r:id="rId14">
          <objectPr defaultSize="0" r:id="rId15">
            <anchor moveWithCells="1">
              <from>
                <xdr:col>10</xdr:col>
                <xdr:colOff>619125</xdr:colOff>
                <xdr:row>0</xdr:row>
                <xdr:rowOff>47625</xdr:rowOff>
              </from>
              <to>
                <xdr:col>12</xdr:col>
                <xdr:colOff>142875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30" r:id="rId14"/>
      </mc:Fallback>
    </mc:AlternateContent>
    <mc:AlternateContent xmlns:mc="http://schemas.openxmlformats.org/markup-compatibility/2006">
      <mc:Choice Requires="x14">
        <oleObject progId="Acrobat Document" dvAspect="DVASPECT_ICON" shapeId="1031" r:id="rId16">
          <objectPr defaultSize="0" r:id="rId17">
            <anchor moveWithCells="1">
              <from>
                <xdr:col>12</xdr:col>
                <xdr:colOff>171450</xdr:colOff>
                <xdr:row>0</xdr:row>
                <xdr:rowOff>47625</xdr:rowOff>
              </from>
              <to>
                <xdr:col>13</xdr:col>
                <xdr:colOff>457200</xdr:colOff>
                <xdr:row>3</xdr:row>
                <xdr:rowOff>161925</xdr:rowOff>
              </to>
            </anchor>
          </objectPr>
        </oleObject>
      </mc:Choice>
      <mc:Fallback>
        <oleObject progId="Acrobat Document" dvAspect="DVASPECT_ICON" shapeId="1031" r:id="rId16"/>
      </mc:Fallback>
    </mc:AlternateContent>
    <mc:AlternateContent xmlns:mc="http://schemas.openxmlformats.org/markup-compatibility/2006">
      <mc:Choice Requires="x14">
        <oleObject progId="Acrobat Document" dvAspect="DVASPECT_ICON" shapeId="1032" r:id="rId18">
          <objectPr defaultSize="0" autoPict="0" r:id="rId19">
            <anchor moveWithCells="1">
              <from>
                <xdr:col>6</xdr:col>
                <xdr:colOff>466725</xdr:colOff>
                <xdr:row>0</xdr:row>
                <xdr:rowOff>57150</xdr:rowOff>
              </from>
              <to>
                <xdr:col>8</xdr:col>
                <xdr:colOff>114300</xdr:colOff>
                <xdr:row>3</xdr:row>
                <xdr:rowOff>171450</xdr:rowOff>
              </to>
            </anchor>
          </objectPr>
        </oleObject>
      </mc:Choice>
      <mc:Fallback>
        <oleObject progId="Acrobat Document" dvAspect="DVASPECT_ICON" shapeId="1032" r:id="rId18"/>
      </mc:Fallback>
    </mc:AlternateContent>
    <mc:AlternateContent xmlns:mc="http://schemas.openxmlformats.org/markup-compatibility/2006">
      <mc:Choice Requires="x14">
        <oleObject progId="Acrobat Document" dvAspect="DVASPECT_ICON" shapeId="1033" r:id="rId20">
          <objectPr defaultSize="0" r:id="rId21">
            <anchor moveWithCells="1">
              <from>
                <xdr:col>13</xdr:col>
                <xdr:colOff>466725</xdr:colOff>
                <xdr:row>0</xdr:row>
                <xdr:rowOff>38100</xdr:rowOff>
              </from>
              <to>
                <xdr:col>14</xdr:col>
                <xdr:colOff>552450</xdr:colOff>
                <xdr:row>3</xdr:row>
                <xdr:rowOff>152400</xdr:rowOff>
              </to>
            </anchor>
          </objectPr>
        </oleObject>
      </mc:Choice>
      <mc:Fallback>
        <oleObject progId="Acrobat Document" dvAspect="DVASPECT_ICON" shapeId="1033" r:id="rId20"/>
      </mc:Fallback>
    </mc:AlternateContent>
    <mc:AlternateContent xmlns:mc="http://schemas.openxmlformats.org/markup-compatibility/2006">
      <mc:Choice Requires="x14">
        <oleObject progId="Acrobat Document" dvAspect="DVASPECT_ICON" shapeId="1034" r:id="rId22">
          <objectPr defaultSize="0" autoPict="0" r:id="rId23">
            <anchor moveWithCells="1">
              <from>
                <xdr:col>14</xdr:col>
                <xdr:colOff>581025</xdr:colOff>
                <xdr:row>0</xdr:row>
                <xdr:rowOff>19050</xdr:rowOff>
              </from>
              <to>
                <xdr:col>16</xdr:col>
                <xdr:colOff>161925</xdr:colOff>
                <xdr:row>3</xdr:row>
                <xdr:rowOff>133350</xdr:rowOff>
              </to>
            </anchor>
          </objectPr>
        </oleObject>
      </mc:Choice>
      <mc:Fallback>
        <oleObject progId="Acrobat Document" dvAspect="DVASPECT_ICON" shapeId="1034" r:id="rId22"/>
      </mc:Fallback>
    </mc:AlternateContent>
    <mc:AlternateContent xmlns:mc="http://schemas.openxmlformats.org/markup-compatibility/2006">
      <mc:Choice Requires="x14">
        <oleObject progId="Acrobat Document" dvAspect="DVASPECT_ICON" shapeId="1035" r:id="rId24">
          <objectPr defaultSize="0" r:id="rId25">
            <anchor moveWithCells="1">
              <from>
                <xdr:col>16</xdr:col>
                <xdr:colOff>180975</xdr:colOff>
                <xdr:row>0</xdr:row>
                <xdr:rowOff>19050</xdr:rowOff>
              </from>
              <to>
                <xdr:col>17</xdr:col>
                <xdr:colOff>485775</xdr:colOff>
                <xdr:row>3</xdr:row>
                <xdr:rowOff>133350</xdr:rowOff>
              </to>
            </anchor>
          </objectPr>
        </oleObject>
      </mc:Choice>
      <mc:Fallback>
        <oleObject progId="Acrobat Document" dvAspect="DVASPECT_ICON" shapeId="1035" r:id="rId24"/>
      </mc:Fallback>
    </mc:AlternateContent>
  </oleObjects>
  <tableParts count="1">
    <tablePart r:id="rId26"/>
  </tableParts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9"/>
  <sheetViews>
    <sheetView topLeftCell="A81" workbookViewId="0">
      <selection activeCell="A3" sqref="A3:D99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42095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SUM(D7:D100)</f>
        <v>-21380.42</v>
      </c>
      <c r="E3" s="17" t="s">
        <v>123</v>
      </c>
      <c r="F3" s="2">
        <v>-2125</v>
      </c>
    </row>
    <row r="4" spans="1:10" x14ac:dyDescent="0.25">
      <c r="C4" t="s">
        <v>73</v>
      </c>
      <c r="D4">
        <v>6300</v>
      </c>
      <c r="E4" s="17" t="s">
        <v>59</v>
      </c>
      <c r="F4" s="2">
        <v>-28700</v>
      </c>
    </row>
    <row r="5" spans="1:10" x14ac:dyDescent="0.25">
      <c r="A5" s="4"/>
      <c r="B5" s="4"/>
      <c r="C5" s="4" t="s">
        <v>93</v>
      </c>
      <c r="D5" s="4">
        <f>SUM(D3:D4)</f>
        <v>-15080.419999999998</v>
      </c>
      <c r="E5" s="17" t="s">
        <v>126</v>
      </c>
      <c r="F5" s="2">
        <v>106235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153</v>
      </c>
      <c r="F6" s="2">
        <v>-1500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104999</v>
      </c>
      <c r="E7" s="17" t="s">
        <v>142</v>
      </c>
      <c r="F7" s="2">
        <v>-17400</v>
      </c>
    </row>
    <row r="8" spans="1:10" x14ac:dyDescent="0.25">
      <c r="A8">
        <v>1</v>
      </c>
      <c r="B8" t="s">
        <v>126</v>
      </c>
      <c r="C8" t="s">
        <v>298</v>
      </c>
      <c r="D8">
        <v>9500</v>
      </c>
      <c r="E8" s="17" t="s">
        <v>143</v>
      </c>
      <c r="F8" s="2"/>
      <c r="J8" s="3"/>
    </row>
    <row r="9" spans="1:10" x14ac:dyDescent="0.25">
      <c r="A9">
        <v>1</v>
      </c>
      <c r="B9" t="s">
        <v>126</v>
      </c>
      <c r="C9" t="s">
        <v>293</v>
      </c>
      <c r="D9">
        <v>1260</v>
      </c>
      <c r="E9" s="17" t="s">
        <v>138</v>
      </c>
      <c r="F9" s="2">
        <v>-1473</v>
      </c>
      <c r="J9" s="3"/>
    </row>
    <row r="10" spans="1:10" x14ac:dyDescent="0.25">
      <c r="A10">
        <v>1</v>
      </c>
      <c r="B10" t="s">
        <v>126</v>
      </c>
      <c r="C10" t="s">
        <v>310</v>
      </c>
      <c r="D10">
        <v>-1224</v>
      </c>
      <c r="E10" s="17" t="s">
        <v>130</v>
      </c>
      <c r="F10" s="2">
        <v>-1348</v>
      </c>
      <c r="J10" s="3"/>
    </row>
    <row r="11" spans="1:10" x14ac:dyDescent="0.25">
      <c r="A11">
        <v>1</v>
      </c>
      <c r="B11" t="s">
        <v>126</v>
      </c>
      <c r="C11" t="s">
        <v>311</v>
      </c>
      <c r="D11">
        <v>-3800</v>
      </c>
      <c r="E11" s="17" t="s">
        <v>134</v>
      </c>
      <c r="F11" s="2">
        <v>-41546.42</v>
      </c>
      <c r="J11" s="3"/>
    </row>
    <row r="12" spans="1:10" x14ac:dyDescent="0.25">
      <c r="A12">
        <v>1</v>
      </c>
      <c r="B12" t="s">
        <v>126</v>
      </c>
      <c r="C12" t="s">
        <v>312</v>
      </c>
      <c r="D12">
        <v>-4500</v>
      </c>
      <c r="E12" s="17" t="s">
        <v>164</v>
      </c>
      <c r="F12" s="2">
        <v>-1500</v>
      </c>
      <c r="J12" s="3"/>
    </row>
    <row r="13" spans="1:10" x14ac:dyDescent="0.25">
      <c r="A13">
        <v>1</v>
      </c>
      <c r="B13" t="s">
        <v>138</v>
      </c>
      <c r="C13" t="s">
        <v>101</v>
      </c>
      <c r="D13">
        <v>-1203</v>
      </c>
      <c r="E13" s="17" t="s">
        <v>154</v>
      </c>
      <c r="F13" s="2">
        <v>-3600</v>
      </c>
      <c r="J13" s="3"/>
    </row>
    <row r="14" spans="1:10" x14ac:dyDescent="0.25">
      <c r="A14">
        <v>1</v>
      </c>
      <c r="B14" t="s">
        <v>130</v>
      </c>
      <c r="C14" t="s">
        <v>211</v>
      </c>
      <c r="D14">
        <v>-508</v>
      </c>
      <c r="E14" s="17" t="s">
        <v>135</v>
      </c>
      <c r="F14" s="2">
        <v>-13482</v>
      </c>
      <c r="J14" s="3"/>
    </row>
    <row r="15" spans="1:10" x14ac:dyDescent="0.25">
      <c r="A15">
        <v>1</v>
      </c>
      <c r="B15" t="s">
        <v>134</v>
      </c>
      <c r="C15" t="s">
        <v>200</v>
      </c>
      <c r="D15">
        <v>-100</v>
      </c>
      <c r="E15" s="17" t="s">
        <v>173</v>
      </c>
      <c r="F15" s="2">
        <v>-7135</v>
      </c>
      <c r="J15" s="3"/>
    </row>
    <row r="16" spans="1:10" x14ac:dyDescent="0.25">
      <c r="A16">
        <v>2</v>
      </c>
      <c r="B16" t="s">
        <v>134</v>
      </c>
      <c r="C16" t="s">
        <v>295</v>
      </c>
      <c r="D16">
        <v>-907.42</v>
      </c>
      <c r="E16" s="17" t="s">
        <v>132</v>
      </c>
      <c r="F16" s="2">
        <v>-4570</v>
      </c>
      <c r="J16" s="3"/>
    </row>
    <row r="17" spans="1:10" x14ac:dyDescent="0.25">
      <c r="A17">
        <v>2</v>
      </c>
      <c r="B17" t="s">
        <v>134</v>
      </c>
      <c r="C17" t="s">
        <v>294</v>
      </c>
      <c r="D17">
        <v>-2460</v>
      </c>
      <c r="E17" s="17" t="s">
        <v>309</v>
      </c>
      <c r="F17" s="2">
        <v>-820</v>
      </c>
      <c r="J17" s="3"/>
    </row>
    <row r="18" spans="1:10" x14ac:dyDescent="0.25">
      <c r="A18">
        <v>3</v>
      </c>
      <c r="B18" t="s">
        <v>134</v>
      </c>
      <c r="C18" t="s">
        <v>171</v>
      </c>
      <c r="D18">
        <v>-200</v>
      </c>
      <c r="E18" s="17" t="s">
        <v>128</v>
      </c>
      <c r="F18" s="2">
        <v>-172</v>
      </c>
      <c r="J18" s="3"/>
    </row>
    <row r="19" spans="1:10" x14ac:dyDescent="0.25">
      <c r="A19">
        <v>3</v>
      </c>
      <c r="B19" t="s">
        <v>164</v>
      </c>
      <c r="C19" t="s">
        <v>216</v>
      </c>
      <c r="D19">
        <v>-750</v>
      </c>
      <c r="E19" s="17" t="s">
        <v>141</v>
      </c>
      <c r="F19" s="2">
        <v>-894</v>
      </c>
      <c r="J19" s="3"/>
    </row>
    <row r="20" spans="1:10" x14ac:dyDescent="0.25">
      <c r="A20">
        <v>5</v>
      </c>
      <c r="B20" t="s">
        <v>154</v>
      </c>
      <c r="C20" t="s">
        <v>102</v>
      </c>
      <c r="D20">
        <v>-100</v>
      </c>
      <c r="E20" s="17" t="s">
        <v>204</v>
      </c>
      <c r="F20" s="2">
        <v>-1350</v>
      </c>
      <c r="J20" s="3"/>
    </row>
    <row r="21" spans="1:10" x14ac:dyDescent="0.25">
      <c r="A21">
        <v>5</v>
      </c>
      <c r="B21" t="s">
        <v>132</v>
      </c>
      <c r="C21" t="s">
        <v>296</v>
      </c>
      <c r="D21">
        <v>-3105</v>
      </c>
      <c r="E21" s="17" t="s">
        <v>144</v>
      </c>
      <c r="F21" s="2">
        <v>-21380.42</v>
      </c>
      <c r="J21" s="3"/>
    </row>
    <row r="22" spans="1:10" x14ac:dyDescent="0.25">
      <c r="A22">
        <v>6</v>
      </c>
      <c r="B22" t="s">
        <v>154</v>
      </c>
      <c r="C22" t="s">
        <v>155</v>
      </c>
      <c r="D22">
        <v>-2650</v>
      </c>
      <c r="E22" s="17"/>
      <c r="F22" s="2"/>
      <c r="J22" s="3"/>
    </row>
    <row r="23" spans="1:10" x14ac:dyDescent="0.25">
      <c r="A23">
        <v>6</v>
      </c>
      <c r="B23" t="s">
        <v>135</v>
      </c>
      <c r="C23" t="s">
        <v>155</v>
      </c>
      <c r="D23">
        <v>-1882</v>
      </c>
      <c r="J23" s="3"/>
    </row>
    <row r="24" spans="1:10" x14ac:dyDescent="0.25">
      <c r="A24">
        <v>6</v>
      </c>
      <c r="B24" t="s">
        <v>135</v>
      </c>
      <c r="C24" t="s">
        <v>181</v>
      </c>
      <c r="D24">
        <v>-2000</v>
      </c>
      <c r="J24" s="3"/>
    </row>
    <row r="25" spans="1:10" x14ac:dyDescent="0.25">
      <c r="A25">
        <v>6</v>
      </c>
      <c r="B25" t="s">
        <v>173</v>
      </c>
      <c r="C25" t="s">
        <v>297</v>
      </c>
      <c r="D25">
        <v>-200</v>
      </c>
      <c r="J25" s="3"/>
    </row>
    <row r="26" spans="1:10" x14ac:dyDescent="0.25">
      <c r="A26">
        <v>7</v>
      </c>
      <c r="B26" t="s">
        <v>173</v>
      </c>
      <c r="C26" t="s">
        <v>206</v>
      </c>
      <c r="D26">
        <v>-2875</v>
      </c>
      <c r="J26" s="3"/>
    </row>
    <row r="27" spans="1:10" x14ac:dyDescent="0.25">
      <c r="A27">
        <v>7</v>
      </c>
      <c r="B27" t="s">
        <v>135</v>
      </c>
      <c r="C27" t="s">
        <v>299</v>
      </c>
      <c r="D27">
        <v>-9600</v>
      </c>
      <c r="J27" s="3"/>
    </row>
    <row r="28" spans="1:10" x14ac:dyDescent="0.25">
      <c r="A28">
        <v>8</v>
      </c>
      <c r="B28" t="s">
        <v>134</v>
      </c>
      <c r="C28" t="s">
        <v>300</v>
      </c>
      <c r="D28">
        <v>-2617</v>
      </c>
      <c r="J28" s="3"/>
    </row>
    <row r="29" spans="1:10" x14ac:dyDescent="0.25">
      <c r="A29">
        <v>10</v>
      </c>
      <c r="B29" t="s">
        <v>154</v>
      </c>
      <c r="C29" t="s">
        <v>94</v>
      </c>
      <c r="D29">
        <v>-200</v>
      </c>
      <c r="J29" s="3"/>
    </row>
    <row r="30" spans="1:10" x14ac:dyDescent="0.25">
      <c r="A30">
        <v>10</v>
      </c>
      <c r="B30" t="s">
        <v>173</v>
      </c>
      <c r="C30" t="s">
        <v>302</v>
      </c>
      <c r="D30">
        <v>-230</v>
      </c>
      <c r="J30" s="3"/>
    </row>
    <row r="31" spans="1:10" x14ac:dyDescent="0.25">
      <c r="A31">
        <v>10</v>
      </c>
      <c r="B31" t="s">
        <v>173</v>
      </c>
      <c r="C31" t="s">
        <v>303</v>
      </c>
      <c r="D31">
        <v>-321</v>
      </c>
      <c r="J31" s="3"/>
    </row>
    <row r="32" spans="1:10" x14ac:dyDescent="0.25">
      <c r="A32">
        <v>10</v>
      </c>
      <c r="B32" t="s">
        <v>134</v>
      </c>
      <c r="C32" t="s">
        <v>304</v>
      </c>
      <c r="D32">
        <v>-900</v>
      </c>
      <c r="J32" s="3"/>
    </row>
    <row r="33" spans="1:10" x14ac:dyDescent="0.25">
      <c r="A33">
        <v>11</v>
      </c>
      <c r="B33" t="s">
        <v>134</v>
      </c>
      <c r="C33" t="s">
        <v>305</v>
      </c>
      <c r="D33">
        <v>-500</v>
      </c>
      <c r="J33" s="3"/>
    </row>
    <row r="34" spans="1:10" x14ac:dyDescent="0.25">
      <c r="A34">
        <v>12</v>
      </c>
      <c r="B34" t="s">
        <v>134</v>
      </c>
      <c r="C34" t="s">
        <v>306</v>
      </c>
      <c r="D34">
        <v>-5000</v>
      </c>
      <c r="J34" s="3"/>
    </row>
    <row r="35" spans="1:10" x14ac:dyDescent="0.25">
      <c r="A35">
        <v>12</v>
      </c>
      <c r="B35" t="s">
        <v>173</v>
      </c>
      <c r="C35" t="s">
        <v>301</v>
      </c>
      <c r="D35">
        <v>-735</v>
      </c>
      <c r="J35" s="3"/>
    </row>
    <row r="36" spans="1:10" x14ac:dyDescent="0.25">
      <c r="A36">
        <v>13</v>
      </c>
      <c r="B36" t="s">
        <v>132</v>
      </c>
      <c r="C36" t="s">
        <v>307</v>
      </c>
      <c r="D36">
        <v>-55</v>
      </c>
      <c r="J36" s="3"/>
    </row>
    <row r="37" spans="1:10" x14ac:dyDescent="0.25">
      <c r="A37">
        <v>13</v>
      </c>
      <c r="B37" t="s">
        <v>173</v>
      </c>
      <c r="C37" t="s">
        <v>287</v>
      </c>
      <c r="D37">
        <v>-320</v>
      </c>
      <c r="J37" s="3"/>
    </row>
    <row r="38" spans="1:10" x14ac:dyDescent="0.25">
      <c r="A38">
        <v>14</v>
      </c>
      <c r="B38" t="s">
        <v>173</v>
      </c>
      <c r="C38" t="s">
        <v>308</v>
      </c>
      <c r="D38">
        <v>-214</v>
      </c>
      <c r="J38" s="3"/>
    </row>
    <row r="39" spans="1:10" x14ac:dyDescent="0.25">
      <c r="A39">
        <v>14</v>
      </c>
      <c r="B39" t="s">
        <v>134</v>
      </c>
      <c r="C39" t="s">
        <v>159</v>
      </c>
      <c r="D39">
        <v>-1000</v>
      </c>
      <c r="J39" s="3"/>
    </row>
    <row r="40" spans="1:10" x14ac:dyDescent="0.25">
      <c r="A40">
        <v>14</v>
      </c>
      <c r="B40" t="s">
        <v>130</v>
      </c>
      <c r="C40" t="s">
        <v>211</v>
      </c>
      <c r="D40">
        <v>-750</v>
      </c>
      <c r="J40" s="3"/>
    </row>
    <row r="41" spans="1:10" x14ac:dyDescent="0.25">
      <c r="A41">
        <v>14</v>
      </c>
      <c r="B41" t="s">
        <v>309</v>
      </c>
      <c r="C41" t="s">
        <v>225</v>
      </c>
      <c r="D41">
        <v>-150</v>
      </c>
    </row>
    <row r="42" spans="1:10" x14ac:dyDescent="0.25">
      <c r="A42">
        <v>14</v>
      </c>
      <c r="B42" t="s">
        <v>134</v>
      </c>
      <c r="C42" t="s">
        <v>313</v>
      </c>
      <c r="D42">
        <v>-23400</v>
      </c>
    </row>
    <row r="43" spans="1:10" x14ac:dyDescent="0.25">
      <c r="A43">
        <v>15</v>
      </c>
      <c r="B43" t="s">
        <v>154</v>
      </c>
      <c r="C43" t="s">
        <v>219</v>
      </c>
      <c r="D43">
        <v>-250</v>
      </c>
    </row>
    <row r="44" spans="1:10" x14ac:dyDescent="0.25">
      <c r="A44">
        <v>16</v>
      </c>
      <c r="B44" t="s">
        <v>309</v>
      </c>
      <c r="C44" t="s">
        <v>225</v>
      </c>
      <c r="D44">
        <v>-210</v>
      </c>
    </row>
    <row r="45" spans="1:10" x14ac:dyDescent="0.25">
      <c r="A45">
        <v>16</v>
      </c>
      <c r="B45" t="s">
        <v>132</v>
      </c>
      <c r="C45" t="s">
        <v>314</v>
      </c>
      <c r="D45">
        <v>-110</v>
      </c>
    </row>
    <row r="46" spans="1:10" x14ac:dyDescent="0.25">
      <c r="A46">
        <v>16</v>
      </c>
      <c r="B46" t="s">
        <v>128</v>
      </c>
      <c r="C46" t="s">
        <v>208</v>
      </c>
      <c r="D46">
        <v>-75</v>
      </c>
    </row>
    <row r="47" spans="1:10" x14ac:dyDescent="0.25">
      <c r="A47">
        <v>16</v>
      </c>
      <c r="B47" t="s">
        <v>138</v>
      </c>
      <c r="C47" t="s">
        <v>101</v>
      </c>
      <c r="D47">
        <v>-60</v>
      </c>
    </row>
    <row r="48" spans="1:10" x14ac:dyDescent="0.25">
      <c r="A48">
        <v>18</v>
      </c>
      <c r="B48" t="s">
        <v>138</v>
      </c>
      <c r="C48" t="s">
        <v>101</v>
      </c>
      <c r="D48">
        <v>-210</v>
      </c>
    </row>
    <row r="49" spans="1:4" x14ac:dyDescent="0.25">
      <c r="A49">
        <v>19</v>
      </c>
      <c r="B49" t="s">
        <v>134</v>
      </c>
      <c r="C49" t="s">
        <v>317</v>
      </c>
      <c r="D49">
        <v>-197</v>
      </c>
    </row>
    <row r="50" spans="1:4" x14ac:dyDescent="0.25">
      <c r="A50">
        <v>19</v>
      </c>
      <c r="B50" t="s">
        <v>134</v>
      </c>
      <c r="C50" t="s">
        <v>315</v>
      </c>
      <c r="D50">
        <v>-275</v>
      </c>
    </row>
    <row r="51" spans="1:4" x14ac:dyDescent="0.25">
      <c r="A51">
        <v>19</v>
      </c>
      <c r="B51" t="s">
        <v>132</v>
      </c>
      <c r="C51" t="s">
        <v>241</v>
      </c>
      <c r="D51">
        <v>-420</v>
      </c>
    </row>
    <row r="52" spans="1:4" x14ac:dyDescent="0.25">
      <c r="A52">
        <v>19</v>
      </c>
      <c r="B52" t="s">
        <v>132</v>
      </c>
      <c r="C52" t="s">
        <v>316</v>
      </c>
      <c r="D52">
        <v>-215</v>
      </c>
    </row>
    <row r="53" spans="1:4" x14ac:dyDescent="0.25">
      <c r="A53">
        <v>19</v>
      </c>
      <c r="B53" t="s">
        <v>128</v>
      </c>
      <c r="C53" t="s">
        <v>208</v>
      </c>
      <c r="D53">
        <v>-32</v>
      </c>
    </row>
    <row r="54" spans="1:4" x14ac:dyDescent="0.25">
      <c r="A54">
        <v>19</v>
      </c>
      <c r="B54" t="s">
        <v>141</v>
      </c>
      <c r="C54" t="s">
        <v>87</v>
      </c>
      <c r="D54">
        <v>-894</v>
      </c>
    </row>
    <row r="55" spans="1:4" x14ac:dyDescent="0.25">
      <c r="A55">
        <v>21</v>
      </c>
      <c r="B55" t="s">
        <v>132</v>
      </c>
      <c r="C55" t="s">
        <v>318</v>
      </c>
      <c r="D55">
        <v>-305</v>
      </c>
    </row>
    <row r="56" spans="1:4" x14ac:dyDescent="0.25">
      <c r="A56">
        <v>22</v>
      </c>
      <c r="B56" t="s">
        <v>173</v>
      </c>
      <c r="C56" t="s">
        <v>321</v>
      </c>
      <c r="D56">
        <v>-1465</v>
      </c>
    </row>
    <row r="57" spans="1:4" x14ac:dyDescent="0.25">
      <c r="A57">
        <v>24</v>
      </c>
      <c r="B57" t="s">
        <v>173</v>
      </c>
      <c r="C57" t="s">
        <v>297</v>
      </c>
      <c r="D57">
        <v>-200</v>
      </c>
    </row>
    <row r="58" spans="1:4" x14ac:dyDescent="0.25">
      <c r="A58">
        <v>24</v>
      </c>
      <c r="B58" t="s">
        <v>132</v>
      </c>
      <c r="C58" t="s">
        <v>193</v>
      </c>
      <c r="D58">
        <v>-75</v>
      </c>
    </row>
    <row r="59" spans="1:4" x14ac:dyDescent="0.25">
      <c r="A59">
        <v>24</v>
      </c>
      <c r="B59" t="s">
        <v>309</v>
      </c>
      <c r="C59" t="s">
        <v>225</v>
      </c>
      <c r="D59">
        <v>-110</v>
      </c>
    </row>
    <row r="60" spans="1:4" x14ac:dyDescent="0.25">
      <c r="A60">
        <v>24</v>
      </c>
      <c r="B60" t="s">
        <v>130</v>
      </c>
      <c r="C60" t="s">
        <v>211</v>
      </c>
      <c r="D60">
        <v>-90</v>
      </c>
    </row>
    <row r="61" spans="1:4" x14ac:dyDescent="0.25">
      <c r="A61">
        <v>24</v>
      </c>
      <c r="B61" t="s">
        <v>134</v>
      </c>
      <c r="C61" t="s">
        <v>319</v>
      </c>
      <c r="D61">
        <v>-65</v>
      </c>
    </row>
    <row r="62" spans="1:4" x14ac:dyDescent="0.25">
      <c r="A62">
        <v>25</v>
      </c>
      <c r="B62" t="s">
        <v>309</v>
      </c>
      <c r="C62" t="s">
        <v>225</v>
      </c>
      <c r="D62">
        <v>-350</v>
      </c>
    </row>
    <row r="63" spans="1:4" x14ac:dyDescent="0.25">
      <c r="A63">
        <v>25</v>
      </c>
      <c r="B63" t="s">
        <v>128</v>
      </c>
      <c r="C63" t="s">
        <v>208</v>
      </c>
      <c r="D63">
        <v>-65</v>
      </c>
    </row>
    <row r="64" spans="1:4" x14ac:dyDescent="0.25">
      <c r="A64">
        <v>25</v>
      </c>
      <c r="B64" t="s">
        <v>132</v>
      </c>
      <c r="C64" t="s">
        <v>320</v>
      </c>
      <c r="D64">
        <v>-110</v>
      </c>
    </row>
    <row r="65" spans="1:4" x14ac:dyDescent="0.25">
      <c r="A65">
        <v>25</v>
      </c>
      <c r="B65" t="s">
        <v>132</v>
      </c>
      <c r="C65" t="s">
        <v>165</v>
      </c>
      <c r="D65">
        <v>-175</v>
      </c>
    </row>
    <row r="66" spans="1:4" x14ac:dyDescent="0.25">
      <c r="A66">
        <v>26</v>
      </c>
      <c r="B66" t="s">
        <v>134</v>
      </c>
      <c r="C66" t="s">
        <v>171</v>
      </c>
      <c r="D66">
        <v>-75</v>
      </c>
    </row>
    <row r="67" spans="1:4" x14ac:dyDescent="0.25">
      <c r="A67">
        <v>26</v>
      </c>
      <c r="B67" t="s">
        <v>154</v>
      </c>
      <c r="C67" t="s">
        <v>94</v>
      </c>
      <c r="D67">
        <v>-200</v>
      </c>
    </row>
    <row r="68" spans="1:4" x14ac:dyDescent="0.25">
      <c r="A68">
        <v>27</v>
      </c>
      <c r="B68" t="s">
        <v>204</v>
      </c>
      <c r="C68" t="s">
        <v>322</v>
      </c>
      <c r="D68">
        <v>-1350</v>
      </c>
    </row>
    <row r="69" spans="1:4" x14ac:dyDescent="0.25">
      <c r="A69">
        <v>27</v>
      </c>
      <c r="B69" t="s">
        <v>164</v>
      </c>
      <c r="C69" t="s">
        <v>216</v>
      </c>
      <c r="D69">
        <v>-750</v>
      </c>
    </row>
    <row r="70" spans="1:4" x14ac:dyDescent="0.25">
      <c r="A70">
        <v>28</v>
      </c>
      <c r="B70" t="s">
        <v>154</v>
      </c>
      <c r="C70" t="s">
        <v>102</v>
      </c>
      <c r="D70">
        <v>-200</v>
      </c>
    </row>
    <row r="71" spans="1:4" x14ac:dyDescent="0.25">
      <c r="A71">
        <v>29</v>
      </c>
      <c r="B71" t="s">
        <v>173</v>
      </c>
      <c r="C71" t="s">
        <v>327</v>
      </c>
      <c r="D71">
        <v>-575</v>
      </c>
    </row>
    <row r="72" spans="1:4" x14ac:dyDescent="0.25">
      <c r="A72">
        <v>29</v>
      </c>
      <c r="B72" t="s">
        <v>134</v>
      </c>
      <c r="C72" t="s">
        <v>324</v>
      </c>
      <c r="D72">
        <v>-300</v>
      </c>
    </row>
    <row r="73" spans="1:4" x14ac:dyDescent="0.25">
      <c r="A73">
        <v>30</v>
      </c>
      <c r="B73" t="s">
        <v>134</v>
      </c>
      <c r="C73" t="s">
        <v>325</v>
      </c>
      <c r="D73">
        <v>-2250</v>
      </c>
    </row>
    <row r="74" spans="1:4" x14ac:dyDescent="0.25">
      <c r="A74">
        <v>30</v>
      </c>
      <c r="B74" t="s">
        <v>134</v>
      </c>
      <c r="C74" t="s">
        <v>326</v>
      </c>
      <c r="D74">
        <v>-1300</v>
      </c>
    </row>
    <row r="95" spans="1:4" x14ac:dyDescent="0.25">
      <c r="A95">
        <v>1</v>
      </c>
      <c r="B95" t="s">
        <v>153</v>
      </c>
      <c r="C95" t="s">
        <v>153</v>
      </c>
      <c r="D95">
        <v>-1500</v>
      </c>
    </row>
    <row r="96" spans="1:4" x14ac:dyDescent="0.25">
      <c r="A96">
        <v>1</v>
      </c>
      <c r="B96" t="s">
        <v>123</v>
      </c>
      <c r="C96" t="s">
        <v>139</v>
      </c>
      <c r="D96">
        <v>-2125</v>
      </c>
    </row>
    <row r="97" spans="1:4" x14ac:dyDescent="0.25">
      <c r="A97">
        <v>1</v>
      </c>
      <c r="B97" t="s">
        <v>59</v>
      </c>
      <c r="C97" t="s">
        <v>70</v>
      </c>
      <c r="D97">
        <v>-6700</v>
      </c>
    </row>
    <row r="98" spans="1:4" x14ac:dyDescent="0.25">
      <c r="A98">
        <v>1</v>
      </c>
      <c r="B98" t="s">
        <v>59</v>
      </c>
      <c r="C98" t="s">
        <v>71</v>
      </c>
      <c r="D98">
        <v>-22000</v>
      </c>
    </row>
    <row r="99" spans="1:4" x14ac:dyDescent="0.25">
      <c r="A99">
        <v>1</v>
      </c>
      <c r="B99" t="s">
        <v>142</v>
      </c>
      <c r="C99" t="s">
        <v>72</v>
      </c>
      <c r="D99">
        <v>-17400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9"/>
  <sheetViews>
    <sheetView topLeftCell="A103" workbookViewId="0">
      <selection activeCell="A3" sqref="A3:D109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42125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SUM(D7:D110)</f>
        <v>30933.300000000003</v>
      </c>
      <c r="E3" s="17" t="s">
        <v>123</v>
      </c>
      <c r="F3" s="2">
        <v>-4500</v>
      </c>
    </row>
    <row r="4" spans="1:10" x14ac:dyDescent="0.25">
      <c r="C4" t="s">
        <v>73</v>
      </c>
      <c r="D4">
        <v>-15000</v>
      </c>
      <c r="E4" s="17" t="s">
        <v>135</v>
      </c>
      <c r="F4" s="2">
        <v>-6189</v>
      </c>
    </row>
    <row r="5" spans="1:10" x14ac:dyDescent="0.25">
      <c r="A5" s="4"/>
      <c r="B5" s="4"/>
      <c r="C5" s="4" t="s">
        <v>93</v>
      </c>
      <c r="D5" s="4">
        <f>SUM(D3:D4)</f>
        <v>15933.300000000003</v>
      </c>
      <c r="E5" s="17" t="s">
        <v>154</v>
      </c>
      <c r="F5" s="2">
        <v>-2993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59</v>
      </c>
      <c r="F6" s="2">
        <v>-22000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108500</v>
      </c>
      <c r="E7" s="17" t="s">
        <v>134</v>
      </c>
      <c r="F7" s="2">
        <v>-161387</v>
      </c>
    </row>
    <row r="8" spans="1:10" ht="15" customHeight="1" x14ac:dyDescent="0.25">
      <c r="A8">
        <v>1</v>
      </c>
      <c r="B8" t="s">
        <v>126</v>
      </c>
      <c r="C8" t="s">
        <v>328</v>
      </c>
      <c r="D8">
        <v>125100</v>
      </c>
      <c r="E8" s="17" t="s">
        <v>126</v>
      </c>
      <c r="F8" s="2">
        <v>254800</v>
      </c>
    </row>
    <row r="9" spans="1:10" ht="15" customHeight="1" x14ac:dyDescent="0.25">
      <c r="A9">
        <v>1</v>
      </c>
      <c r="B9" t="s">
        <v>126</v>
      </c>
      <c r="C9" t="s">
        <v>337</v>
      </c>
      <c r="D9">
        <v>21200</v>
      </c>
      <c r="E9" s="17" t="s">
        <v>153</v>
      </c>
      <c r="F9" s="2">
        <v>-1400</v>
      </c>
    </row>
    <row r="10" spans="1:10" ht="15" customHeight="1" x14ac:dyDescent="0.25">
      <c r="A10">
        <v>1</v>
      </c>
      <c r="B10" t="s">
        <v>134</v>
      </c>
      <c r="C10" t="s">
        <v>329</v>
      </c>
      <c r="D10">
        <v>-80000</v>
      </c>
      <c r="E10" s="17" t="s">
        <v>142</v>
      </c>
      <c r="F10" s="2">
        <v>-17370</v>
      </c>
    </row>
    <row r="11" spans="1:10" ht="15" customHeight="1" x14ac:dyDescent="0.25">
      <c r="A11">
        <v>1</v>
      </c>
      <c r="B11" t="s">
        <v>134</v>
      </c>
      <c r="C11" t="s">
        <v>330</v>
      </c>
      <c r="D11">
        <v>-28801</v>
      </c>
      <c r="E11" s="17" t="s">
        <v>173</v>
      </c>
      <c r="F11" s="2">
        <v>-5820</v>
      </c>
    </row>
    <row r="12" spans="1:10" ht="15" customHeight="1" x14ac:dyDescent="0.25">
      <c r="A12">
        <v>1</v>
      </c>
      <c r="B12" t="s">
        <v>134</v>
      </c>
      <c r="C12" t="s">
        <v>323</v>
      </c>
      <c r="D12">
        <v>-13500</v>
      </c>
      <c r="E12" s="17" t="s">
        <v>143</v>
      </c>
      <c r="F12" s="2"/>
    </row>
    <row r="13" spans="1:10" x14ac:dyDescent="0.25">
      <c r="A13">
        <v>1</v>
      </c>
      <c r="B13" t="s">
        <v>134</v>
      </c>
      <c r="C13" t="s">
        <v>336</v>
      </c>
      <c r="D13">
        <v>-10400</v>
      </c>
      <c r="E13" s="17" t="s">
        <v>132</v>
      </c>
      <c r="F13" s="2">
        <v>-1225.7</v>
      </c>
      <c r="J13" s="3"/>
    </row>
    <row r="14" spans="1:10" x14ac:dyDescent="0.25">
      <c r="A14">
        <v>4</v>
      </c>
      <c r="B14" t="s">
        <v>173</v>
      </c>
      <c r="C14" t="s">
        <v>283</v>
      </c>
      <c r="D14">
        <v>-500</v>
      </c>
      <c r="E14" s="17" t="s">
        <v>128</v>
      </c>
      <c r="F14" s="2">
        <v>-150</v>
      </c>
      <c r="J14" s="3"/>
    </row>
    <row r="15" spans="1:10" x14ac:dyDescent="0.25">
      <c r="A15">
        <v>4</v>
      </c>
      <c r="B15" t="s">
        <v>134</v>
      </c>
      <c r="C15" t="s">
        <v>331</v>
      </c>
      <c r="D15">
        <v>-405</v>
      </c>
      <c r="E15" s="17" t="s">
        <v>138</v>
      </c>
      <c r="F15" s="2">
        <v>-150</v>
      </c>
      <c r="J15" s="3"/>
    </row>
    <row r="16" spans="1:10" x14ac:dyDescent="0.25">
      <c r="A16">
        <v>4</v>
      </c>
      <c r="B16" t="s">
        <v>134</v>
      </c>
      <c r="C16" t="s">
        <v>332</v>
      </c>
      <c r="D16">
        <v>-2237</v>
      </c>
      <c r="E16" s="17" t="s">
        <v>141</v>
      </c>
      <c r="F16" s="2">
        <v>-672</v>
      </c>
      <c r="J16" s="3"/>
    </row>
    <row r="17" spans="1:10" x14ac:dyDescent="0.25">
      <c r="A17">
        <v>4</v>
      </c>
      <c r="B17" t="s">
        <v>154</v>
      </c>
      <c r="C17" t="s">
        <v>333</v>
      </c>
      <c r="D17">
        <v>-2423</v>
      </c>
      <c r="E17" s="17" t="s">
        <v>144</v>
      </c>
      <c r="F17" s="2">
        <v>30943.3</v>
      </c>
      <c r="J17" s="3"/>
    </row>
    <row r="18" spans="1:10" x14ac:dyDescent="0.25">
      <c r="A18">
        <v>4</v>
      </c>
      <c r="B18" t="s">
        <v>135</v>
      </c>
      <c r="C18" t="s">
        <v>334</v>
      </c>
      <c r="D18">
        <v>-1861</v>
      </c>
      <c r="J18" s="3"/>
    </row>
    <row r="19" spans="1:10" x14ac:dyDescent="0.25">
      <c r="A19">
        <v>4</v>
      </c>
      <c r="B19" t="s">
        <v>135</v>
      </c>
      <c r="C19" t="s">
        <v>181</v>
      </c>
      <c r="D19">
        <v>-2000</v>
      </c>
      <c r="J19" s="3"/>
    </row>
    <row r="20" spans="1:10" x14ac:dyDescent="0.25">
      <c r="A20">
        <v>4</v>
      </c>
      <c r="B20" t="s">
        <v>134</v>
      </c>
      <c r="C20" t="s">
        <v>335</v>
      </c>
      <c r="D20">
        <v>-1400</v>
      </c>
      <c r="E20" s="17"/>
      <c r="F20" s="2"/>
      <c r="J20" s="3"/>
    </row>
    <row r="21" spans="1:10" x14ac:dyDescent="0.25">
      <c r="A21">
        <v>7</v>
      </c>
      <c r="B21" t="s">
        <v>173</v>
      </c>
      <c r="C21" t="s">
        <v>206</v>
      </c>
      <c r="D21">
        <v>-700</v>
      </c>
      <c r="E21" s="17"/>
      <c r="F21" s="2"/>
      <c r="J21" s="3"/>
    </row>
    <row r="22" spans="1:10" x14ac:dyDescent="0.25">
      <c r="A22">
        <v>7</v>
      </c>
      <c r="B22" t="s">
        <v>135</v>
      </c>
      <c r="C22" t="s">
        <v>87</v>
      </c>
      <c r="D22">
        <v>-2328</v>
      </c>
      <c r="E22" s="17"/>
      <c r="F22" s="2"/>
      <c r="J22" s="3"/>
    </row>
    <row r="23" spans="1:10" x14ac:dyDescent="0.25">
      <c r="A23">
        <v>9</v>
      </c>
      <c r="B23" t="s">
        <v>173</v>
      </c>
      <c r="C23" t="s">
        <v>283</v>
      </c>
      <c r="D23">
        <v>-1100</v>
      </c>
      <c r="E23" s="17"/>
      <c r="F23" s="2"/>
      <c r="J23" s="3"/>
    </row>
    <row r="24" spans="1:10" x14ac:dyDescent="0.25">
      <c r="A24">
        <v>9</v>
      </c>
      <c r="B24" t="s">
        <v>134</v>
      </c>
      <c r="C24" t="s">
        <v>338</v>
      </c>
      <c r="D24">
        <v>-2639</v>
      </c>
      <c r="E24" s="17"/>
      <c r="F24" s="2"/>
      <c r="J24" s="3"/>
    </row>
    <row r="25" spans="1:10" x14ac:dyDescent="0.25">
      <c r="A25">
        <v>11</v>
      </c>
      <c r="B25" t="s">
        <v>154</v>
      </c>
      <c r="C25" t="s">
        <v>281</v>
      </c>
      <c r="D25">
        <v>-220</v>
      </c>
      <c r="E25" s="17"/>
      <c r="F25" s="2"/>
      <c r="J25" s="3"/>
    </row>
    <row r="26" spans="1:10" x14ac:dyDescent="0.25">
      <c r="A26">
        <v>11</v>
      </c>
      <c r="B26" t="s">
        <v>132</v>
      </c>
      <c r="C26" t="s">
        <v>151</v>
      </c>
      <c r="D26">
        <v>-237.7</v>
      </c>
      <c r="E26" s="17"/>
      <c r="F26" s="2"/>
      <c r="J26" s="3"/>
    </row>
    <row r="27" spans="1:10" x14ac:dyDescent="0.25">
      <c r="A27">
        <v>11</v>
      </c>
      <c r="B27" t="s">
        <v>134</v>
      </c>
      <c r="C27" t="s">
        <v>339</v>
      </c>
      <c r="D27">
        <v>-10000</v>
      </c>
      <c r="E27" s="17"/>
      <c r="F27" s="2"/>
      <c r="J27" s="3"/>
    </row>
    <row r="28" spans="1:10" x14ac:dyDescent="0.25">
      <c r="A28">
        <v>12</v>
      </c>
      <c r="B28" t="s">
        <v>134</v>
      </c>
      <c r="C28" t="s">
        <v>200</v>
      </c>
      <c r="D28">
        <v>-100</v>
      </c>
      <c r="J28" s="3"/>
    </row>
    <row r="29" spans="1:10" x14ac:dyDescent="0.25">
      <c r="A29">
        <v>13</v>
      </c>
      <c r="B29" t="s">
        <v>173</v>
      </c>
      <c r="C29" t="s">
        <v>206</v>
      </c>
      <c r="D29">
        <v>-750</v>
      </c>
      <c r="J29" s="3"/>
    </row>
    <row r="30" spans="1:10" x14ac:dyDescent="0.25">
      <c r="A30">
        <v>13</v>
      </c>
      <c r="B30" t="s">
        <v>173</v>
      </c>
      <c r="C30" t="s">
        <v>283</v>
      </c>
      <c r="D30">
        <v>-970</v>
      </c>
      <c r="J30" s="3"/>
    </row>
    <row r="31" spans="1:10" x14ac:dyDescent="0.25">
      <c r="A31">
        <v>16</v>
      </c>
      <c r="B31" t="s">
        <v>132</v>
      </c>
      <c r="C31" t="s">
        <v>151</v>
      </c>
      <c r="D31">
        <v>-484</v>
      </c>
      <c r="J31" s="3"/>
    </row>
    <row r="32" spans="1:10" x14ac:dyDescent="0.25">
      <c r="A32">
        <v>16</v>
      </c>
      <c r="B32" t="s">
        <v>154</v>
      </c>
      <c r="C32" t="s">
        <v>172</v>
      </c>
      <c r="D32">
        <v>-200</v>
      </c>
      <c r="J32" s="3"/>
    </row>
    <row r="33" spans="1:10" x14ac:dyDescent="0.25">
      <c r="A33">
        <v>16</v>
      </c>
      <c r="B33" t="s">
        <v>173</v>
      </c>
      <c r="C33" t="s">
        <v>198</v>
      </c>
      <c r="D33">
        <v>-1000</v>
      </c>
      <c r="J33" s="3"/>
    </row>
    <row r="34" spans="1:10" x14ac:dyDescent="0.25">
      <c r="A34">
        <v>16</v>
      </c>
      <c r="B34" t="s">
        <v>173</v>
      </c>
      <c r="C34" t="s">
        <v>297</v>
      </c>
      <c r="D34">
        <v>-300</v>
      </c>
      <c r="J34" s="3"/>
    </row>
    <row r="35" spans="1:10" x14ac:dyDescent="0.25">
      <c r="A35">
        <v>16</v>
      </c>
      <c r="B35" t="s">
        <v>128</v>
      </c>
      <c r="C35" t="s">
        <v>208</v>
      </c>
      <c r="D35">
        <v>-150</v>
      </c>
      <c r="J35" s="3"/>
    </row>
    <row r="36" spans="1:10" x14ac:dyDescent="0.25">
      <c r="A36">
        <v>16</v>
      </c>
      <c r="B36" t="s">
        <v>138</v>
      </c>
      <c r="C36" t="s">
        <v>101</v>
      </c>
      <c r="D36">
        <v>-150</v>
      </c>
      <c r="J36" s="3"/>
    </row>
    <row r="37" spans="1:10" x14ac:dyDescent="0.25">
      <c r="A37">
        <v>22</v>
      </c>
      <c r="B37" t="s">
        <v>141</v>
      </c>
      <c r="C37" t="s">
        <v>87</v>
      </c>
      <c r="D37">
        <v>-672</v>
      </c>
      <c r="J37" s="3"/>
    </row>
    <row r="38" spans="1:10" x14ac:dyDescent="0.25">
      <c r="A38">
        <v>23</v>
      </c>
      <c r="B38" t="s">
        <v>132</v>
      </c>
      <c r="C38" t="s">
        <v>151</v>
      </c>
      <c r="D38">
        <v>-504</v>
      </c>
      <c r="J38" s="3"/>
    </row>
    <row r="39" spans="1:10" x14ac:dyDescent="0.25">
      <c r="A39">
        <v>24</v>
      </c>
      <c r="B39" t="s">
        <v>134</v>
      </c>
      <c r="C39" t="s">
        <v>340</v>
      </c>
      <c r="D39">
        <v>-905</v>
      </c>
      <c r="J39" s="3"/>
    </row>
    <row r="40" spans="1:10" x14ac:dyDescent="0.25">
      <c r="A40">
        <v>24</v>
      </c>
      <c r="B40" t="s">
        <v>173</v>
      </c>
      <c r="C40" t="s">
        <v>198</v>
      </c>
      <c r="D40">
        <v>-600</v>
      </c>
      <c r="J40" s="3"/>
    </row>
    <row r="41" spans="1:10" x14ac:dyDescent="0.25">
      <c r="A41">
        <v>25</v>
      </c>
      <c r="B41" t="s">
        <v>173</v>
      </c>
      <c r="C41" t="s">
        <v>206</v>
      </c>
      <c r="D41">
        <v>-500</v>
      </c>
      <c r="J41" s="3"/>
    </row>
    <row r="42" spans="1:10" x14ac:dyDescent="0.25">
      <c r="A42">
        <v>25</v>
      </c>
      <c r="B42" t="s">
        <v>130</v>
      </c>
      <c r="C42" t="s">
        <v>211</v>
      </c>
      <c r="D42">
        <v>-250</v>
      </c>
      <c r="J42" s="3"/>
    </row>
    <row r="43" spans="1:10" x14ac:dyDescent="0.25">
      <c r="A43">
        <v>25</v>
      </c>
      <c r="B43" t="s">
        <v>128</v>
      </c>
      <c r="C43" t="s">
        <v>208</v>
      </c>
      <c r="D43">
        <v>-60</v>
      </c>
      <c r="J43" s="3"/>
    </row>
    <row r="44" spans="1:10" ht="14.25" customHeight="1" x14ac:dyDescent="0.25">
      <c r="A44">
        <v>26</v>
      </c>
      <c r="B44" t="s">
        <v>173</v>
      </c>
      <c r="C44" t="s">
        <v>297</v>
      </c>
      <c r="D44">
        <v>-300</v>
      </c>
      <c r="J44" s="3"/>
    </row>
    <row r="45" spans="1:10" x14ac:dyDescent="0.25">
      <c r="A45">
        <v>28</v>
      </c>
      <c r="B45" t="s">
        <v>154</v>
      </c>
      <c r="C45" t="s">
        <v>102</v>
      </c>
      <c r="D45">
        <v>-150</v>
      </c>
      <c r="J45" s="3"/>
    </row>
    <row r="46" spans="1:10" x14ac:dyDescent="0.25">
      <c r="A46">
        <v>30</v>
      </c>
      <c r="B46" t="s">
        <v>134</v>
      </c>
      <c r="C46" t="s">
        <v>339</v>
      </c>
      <c r="D46">
        <v>-11000</v>
      </c>
      <c r="J46" s="3"/>
    </row>
    <row r="47" spans="1:10" x14ac:dyDescent="0.25">
      <c r="A47">
        <v>30</v>
      </c>
      <c r="B47" t="s">
        <v>132</v>
      </c>
      <c r="C47" t="s">
        <v>341</v>
      </c>
      <c r="D47">
        <v>-900</v>
      </c>
      <c r="J47" s="3"/>
    </row>
    <row r="48" spans="1:10" x14ac:dyDescent="0.25">
      <c r="A48">
        <v>30</v>
      </c>
      <c r="B48" t="s">
        <v>134</v>
      </c>
      <c r="C48" t="s">
        <v>342</v>
      </c>
      <c r="D48">
        <v>-300</v>
      </c>
      <c r="J48" s="3"/>
    </row>
    <row r="49" spans="10:10" x14ac:dyDescent="0.25">
      <c r="J49" s="3"/>
    </row>
    <row r="105" spans="1:4" x14ac:dyDescent="0.25">
      <c r="A105">
        <v>1</v>
      </c>
      <c r="B105" t="s">
        <v>153</v>
      </c>
      <c r="C105" t="s">
        <v>153</v>
      </c>
      <c r="D105">
        <v>-1400</v>
      </c>
    </row>
    <row r="106" spans="1:4" x14ac:dyDescent="0.25">
      <c r="A106">
        <v>1</v>
      </c>
      <c r="B106" t="s">
        <v>123</v>
      </c>
      <c r="C106" t="s">
        <v>139</v>
      </c>
      <c r="D106">
        <v>-2100</v>
      </c>
    </row>
    <row r="107" spans="1:4" x14ac:dyDescent="0.25">
      <c r="A107">
        <v>1</v>
      </c>
      <c r="B107" t="s">
        <v>59</v>
      </c>
      <c r="C107" t="s">
        <v>70</v>
      </c>
      <c r="D107">
        <v>0</v>
      </c>
    </row>
    <row r="108" spans="1:4" x14ac:dyDescent="0.25">
      <c r="A108">
        <v>1</v>
      </c>
      <c r="B108" t="s">
        <v>59</v>
      </c>
      <c r="C108" t="s">
        <v>71</v>
      </c>
      <c r="D108">
        <v>-22000</v>
      </c>
    </row>
    <row r="109" spans="1:4" x14ac:dyDescent="0.25">
      <c r="A109">
        <v>1</v>
      </c>
      <c r="B109" t="s">
        <v>142</v>
      </c>
      <c r="C109" t="s">
        <v>72</v>
      </c>
      <c r="D109">
        <v>-17370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99"/>
  <sheetViews>
    <sheetView workbookViewId="0">
      <selection activeCell="F21" sqref="F21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42156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SUM(D7:D100)</f>
        <v>-14017.850000000006</v>
      </c>
      <c r="E3" s="17" t="s">
        <v>123</v>
      </c>
      <c r="F3" s="2">
        <v>-2500</v>
      </c>
    </row>
    <row r="4" spans="1:10" x14ac:dyDescent="0.25">
      <c r="C4" t="s">
        <v>73</v>
      </c>
      <c r="D4">
        <v>16187</v>
      </c>
      <c r="E4" s="17" t="s">
        <v>135</v>
      </c>
      <c r="F4" s="2">
        <v>-13916.58</v>
      </c>
    </row>
    <row r="5" spans="1:10" x14ac:dyDescent="0.25">
      <c r="A5" s="4"/>
      <c r="B5" s="4"/>
      <c r="C5" s="4" t="s">
        <v>93</v>
      </c>
      <c r="D5" s="4">
        <f>SUM(D3:D4)</f>
        <v>2169.1499999999942</v>
      </c>
      <c r="E5" s="17" t="s">
        <v>154</v>
      </c>
      <c r="F5" s="2">
        <v>-3488.77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59</v>
      </c>
      <c r="F6" s="2">
        <v>-36663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108500</v>
      </c>
      <c r="E7" s="17" t="s">
        <v>134</v>
      </c>
      <c r="F7" s="2">
        <v>-32917.5</v>
      </c>
    </row>
    <row r="8" spans="1:10" ht="15" customHeight="1" x14ac:dyDescent="0.25">
      <c r="A8">
        <v>1</v>
      </c>
      <c r="B8" t="s">
        <v>132</v>
      </c>
      <c r="C8" t="s">
        <v>343</v>
      </c>
      <c r="D8">
        <v>-395</v>
      </c>
      <c r="E8" s="17" t="s">
        <v>126</v>
      </c>
      <c r="F8" s="2">
        <v>108500</v>
      </c>
    </row>
    <row r="9" spans="1:10" ht="15" customHeight="1" x14ac:dyDescent="0.25">
      <c r="A9">
        <v>1</v>
      </c>
      <c r="B9" t="s">
        <v>173</v>
      </c>
      <c r="C9" t="s">
        <v>206</v>
      </c>
      <c r="D9">
        <v>-1290</v>
      </c>
      <c r="E9" s="17" t="s">
        <v>153</v>
      </c>
      <c r="F9" s="2">
        <v>-1500</v>
      </c>
    </row>
    <row r="10" spans="1:10" ht="15" customHeight="1" x14ac:dyDescent="0.25">
      <c r="A10">
        <v>1</v>
      </c>
      <c r="B10" t="s">
        <v>134</v>
      </c>
      <c r="C10" t="s">
        <v>350</v>
      </c>
      <c r="D10">
        <v>-5000</v>
      </c>
      <c r="E10" s="17" t="s">
        <v>132</v>
      </c>
      <c r="F10" s="2">
        <v>-395</v>
      </c>
    </row>
    <row r="11" spans="1:10" ht="15" customHeight="1" x14ac:dyDescent="0.25">
      <c r="A11">
        <v>2</v>
      </c>
      <c r="B11" t="s">
        <v>154</v>
      </c>
      <c r="C11" t="s">
        <v>239</v>
      </c>
      <c r="D11">
        <v>-300</v>
      </c>
      <c r="E11" s="17" t="s">
        <v>142</v>
      </c>
      <c r="F11" s="2">
        <v>-17390</v>
      </c>
    </row>
    <row r="12" spans="1:10" ht="15" customHeight="1" x14ac:dyDescent="0.25">
      <c r="A12">
        <v>2</v>
      </c>
      <c r="B12" t="s">
        <v>135</v>
      </c>
      <c r="C12" t="s">
        <v>344</v>
      </c>
      <c r="D12">
        <v>-1916.58</v>
      </c>
      <c r="E12" s="17" t="s">
        <v>173</v>
      </c>
      <c r="F12" s="2">
        <v>-3747</v>
      </c>
    </row>
    <row r="13" spans="1:10" x14ac:dyDescent="0.25">
      <c r="A13">
        <v>2</v>
      </c>
      <c r="B13" t="s">
        <v>154</v>
      </c>
      <c r="C13" t="s">
        <v>345</v>
      </c>
      <c r="D13">
        <v>-2149.77</v>
      </c>
      <c r="E13" s="17" t="s">
        <v>143</v>
      </c>
      <c r="F13" s="2"/>
      <c r="J13" s="3"/>
    </row>
    <row r="14" spans="1:10" x14ac:dyDescent="0.25">
      <c r="A14">
        <v>2</v>
      </c>
      <c r="B14" t="s">
        <v>154</v>
      </c>
      <c r="C14" t="s">
        <v>281</v>
      </c>
      <c r="D14">
        <v>-250</v>
      </c>
      <c r="E14" s="17" t="s">
        <v>144</v>
      </c>
      <c r="F14" s="2">
        <v>-4017.8500000000058</v>
      </c>
      <c r="J14" s="3"/>
    </row>
    <row r="15" spans="1:10" x14ac:dyDescent="0.25">
      <c r="A15">
        <v>5</v>
      </c>
      <c r="B15" t="s">
        <v>173</v>
      </c>
      <c r="C15" t="s">
        <v>301</v>
      </c>
      <c r="D15">
        <v>-950</v>
      </c>
      <c r="J15" s="3"/>
    </row>
    <row r="16" spans="1:10" x14ac:dyDescent="0.25">
      <c r="A16">
        <v>5</v>
      </c>
      <c r="B16" t="s">
        <v>135</v>
      </c>
      <c r="C16" t="s">
        <v>181</v>
      </c>
      <c r="D16">
        <v>-2000</v>
      </c>
      <c r="J16" s="3"/>
    </row>
    <row r="17" spans="1:10" x14ac:dyDescent="0.25">
      <c r="A17">
        <v>6</v>
      </c>
      <c r="B17" t="s">
        <v>134</v>
      </c>
      <c r="C17" t="s">
        <v>346</v>
      </c>
      <c r="D17">
        <v>-330</v>
      </c>
      <c r="J17" s="3"/>
    </row>
    <row r="18" spans="1:10" x14ac:dyDescent="0.25">
      <c r="A18">
        <v>7</v>
      </c>
      <c r="B18" t="s">
        <v>135</v>
      </c>
      <c r="C18" t="s">
        <v>347</v>
      </c>
      <c r="D18">
        <v>-10000</v>
      </c>
      <c r="J18" s="3"/>
    </row>
    <row r="19" spans="1:10" x14ac:dyDescent="0.25">
      <c r="A19">
        <v>8</v>
      </c>
      <c r="B19" t="s">
        <v>173</v>
      </c>
      <c r="C19" t="s">
        <v>206</v>
      </c>
      <c r="D19">
        <v>-500</v>
      </c>
      <c r="J19" s="3"/>
    </row>
    <row r="20" spans="1:10" x14ac:dyDescent="0.25">
      <c r="A20">
        <v>10</v>
      </c>
      <c r="B20" t="s">
        <v>154</v>
      </c>
      <c r="C20" t="s">
        <v>102</v>
      </c>
      <c r="D20">
        <v>-300</v>
      </c>
      <c r="E20" s="17"/>
      <c r="F20" s="2"/>
      <c r="J20" s="3"/>
    </row>
    <row r="21" spans="1:10" x14ac:dyDescent="0.25">
      <c r="A21">
        <v>11</v>
      </c>
      <c r="B21" t="s">
        <v>173</v>
      </c>
      <c r="C21" t="s">
        <v>301</v>
      </c>
      <c r="D21">
        <v>-1007</v>
      </c>
      <c r="E21" s="17"/>
      <c r="F21" s="2"/>
      <c r="J21" s="3"/>
    </row>
    <row r="22" spans="1:10" x14ac:dyDescent="0.25">
      <c r="A22">
        <v>14</v>
      </c>
      <c r="B22" t="s">
        <v>134</v>
      </c>
      <c r="C22" t="s">
        <v>348</v>
      </c>
      <c r="D22">
        <v>-592</v>
      </c>
      <c r="E22" s="17"/>
      <c r="F22" s="2"/>
      <c r="J22" s="3"/>
    </row>
    <row r="23" spans="1:10" x14ac:dyDescent="0.25">
      <c r="A23">
        <v>18</v>
      </c>
      <c r="B23" t="s">
        <v>134</v>
      </c>
      <c r="C23" t="s">
        <v>349</v>
      </c>
      <c r="D23">
        <v>-823.5</v>
      </c>
      <c r="E23" s="17"/>
      <c r="F23" s="2"/>
      <c r="J23" s="3"/>
    </row>
    <row r="24" spans="1:10" x14ac:dyDescent="0.25">
      <c r="A24">
        <v>19</v>
      </c>
      <c r="B24" t="s">
        <v>154</v>
      </c>
      <c r="C24" t="s">
        <v>94</v>
      </c>
      <c r="D24">
        <v>-189</v>
      </c>
      <c r="E24" s="17"/>
      <c r="F24" s="2"/>
      <c r="J24" s="3"/>
    </row>
    <row r="25" spans="1:10" x14ac:dyDescent="0.25">
      <c r="A25">
        <v>20</v>
      </c>
      <c r="B25" t="s">
        <v>134</v>
      </c>
      <c r="C25" t="s">
        <v>351</v>
      </c>
      <c r="D25">
        <v>-16172</v>
      </c>
      <c r="E25" s="17"/>
      <c r="F25" s="2"/>
      <c r="J25" s="3"/>
    </row>
    <row r="26" spans="1:10" x14ac:dyDescent="0.25">
      <c r="A26">
        <v>24</v>
      </c>
      <c r="B26" t="s">
        <v>134</v>
      </c>
      <c r="C26" t="s">
        <v>352</v>
      </c>
      <c r="D26">
        <v>-10000</v>
      </c>
      <c r="E26" s="17"/>
      <c r="F26" s="2"/>
      <c r="J26" s="3"/>
    </row>
    <row r="27" spans="1:10" x14ac:dyDescent="0.25">
      <c r="A27">
        <v>24</v>
      </c>
      <c r="B27" t="s">
        <v>154</v>
      </c>
      <c r="C27" t="s">
        <v>353</v>
      </c>
      <c r="D27">
        <v>-150</v>
      </c>
      <c r="E27" s="17"/>
      <c r="F27" s="2"/>
      <c r="J27" s="3"/>
    </row>
    <row r="28" spans="1:10" x14ac:dyDescent="0.25">
      <c r="A28">
        <v>29</v>
      </c>
      <c r="B28" t="s">
        <v>154</v>
      </c>
      <c r="C28" t="s">
        <v>102</v>
      </c>
      <c r="D28">
        <v>-150</v>
      </c>
      <c r="J28" s="3"/>
    </row>
    <row r="29" spans="1:10" x14ac:dyDescent="0.25">
      <c r="A29">
        <v>30</v>
      </c>
      <c r="B29" t="s">
        <v>134</v>
      </c>
      <c r="C29" t="s">
        <v>355</v>
      </c>
      <c r="D29">
        <v>-1500</v>
      </c>
      <c r="J29" s="3"/>
    </row>
    <row r="30" spans="1:10" x14ac:dyDescent="0.25">
      <c r="A30">
        <v>30</v>
      </c>
      <c r="B30" t="s">
        <v>134</v>
      </c>
      <c r="C30" t="s">
        <v>368</v>
      </c>
      <c r="D30">
        <v>-10000</v>
      </c>
      <c r="J30" s="3"/>
    </row>
    <row r="31" spans="1:10" x14ac:dyDescent="0.25">
      <c r="J31" s="3"/>
    </row>
    <row r="32" spans="1:10" x14ac:dyDescent="0.25">
      <c r="J32" s="3"/>
    </row>
    <row r="33" spans="10:10" x14ac:dyDescent="0.25">
      <c r="J33" s="3"/>
    </row>
    <row r="34" spans="10:10" x14ac:dyDescent="0.25">
      <c r="J34" s="3"/>
    </row>
    <row r="35" spans="10:10" x14ac:dyDescent="0.25">
      <c r="J35" s="3"/>
    </row>
    <row r="36" spans="10:10" x14ac:dyDescent="0.25">
      <c r="J36" s="3"/>
    </row>
    <row r="37" spans="10:10" x14ac:dyDescent="0.25">
      <c r="J37" s="3"/>
    </row>
    <row r="38" spans="10:10" x14ac:dyDescent="0.25">
      <c r="J38" s="3"/>
    </row>
    <row r="39" spans="10:10" x14ac:dyDescent="0.25">
      <c r="J39" s="3"/>
    </row>
    <row r="40" spans="10:10" x14ac:dyDescent="0.25">
      <c r="J40" s="3"/>
    </row>
    <row r="41" spans="10:10" x14ac:dyDescent="0.25">
      <c r="J41" s="3"/>
    </row>
    <row r="42" spans="10:10" x14ac:dyDescent="0.25">
      <c r="J42" s="3"/>
    </row>
    <row r="43" spans="10:10" x14ac:dyDescent="0.25">
      <c r="J43" s="3"/>
    </row>
    <row r="44" spans="10:10" ht="14.25" customHeight="1" x14ac:dyDescent="0.25">
      <c r="J44" s="3"/>
    </row>
    <row r="45" spans="10:10" x14ac:dyDescent="0.25">
      <c r="J45" s="3"/>
    </row>
    <row r="46" spans="10:10" x14ac:dyDescent="0.25">
      <c r="J46" s="3"/>
    </row>
    <row r="47" spans="10:10" x14ac:dyDescent="0.25">
      <c r="J47" s="3"/>
    </row>
    <row r="48" spans="10:10" x14ac:dyDescent="0.25">
      <c r="J48" s="3"/>
    </row>
    <row r="49" spans="10:10" x14ac:dyDescent="0.25">
      <c r="J49" s="3"/>
    </row>
    <row r="95" spans="1:4" x14ac:dyDescent="0.25">
      <c r="A95">
        <v>1</v>
      </c>
      <c r="B95" t="s">
        <v>153</v>
      </c>
      <c r="C95" t="s">
        <v>153</v>
      </c>
      <c r="D95">
        <v>-1500</v>
      </c>
    </row>
    <row r="96" spans="1:4" x14ac:dyDescent="0.25">
      <c r="A96">
        <v>1</v>
      </c>
      <c r="B96" t="s">
        <v>123</v>
      </c>
      <c r="C96" t="s">
        <v>139</v>
      </c>
      <c r="D96">
        <v>-1000</v>
      </c>
    </row>
    <row r="97" spans="1:4" x14ac:dyDescent="0.25">
      <c r="A97">
        <v>1</v>
      </c>
      <c r="B97" t="s">
        <v>59</v>
      </c>
      <c r="C97" t="s">
        <v>70</v>
      </c>
      <c r="D97">
        <v>-14663</v>
      </c>
    </row>
    <row r="98" spans="1:4" x14ac:dyDescent="0.25">
      <c r="A98">
        <v>1</v>
      </c>
      <c r="B98" t="s">
        <v>59</v>
      </c>
      <c r="C98" t="s">
        <v>71</v>
      </c>
      <c r="D98">
        <v>-22000</v>
      </c>
    </row>
    <row r="99" spans="1:4" x14ac:dyDescent="0.25">
      <c r="A99">
        <v>1</v>
      </c>
      <c r="B99" t="s">
        <v>142</v>
      </c>
      <c r="C99" t="s">
        <v>72</v>
      </c>
      <c r="D99">
        <v>-17390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0"/>
  <sheetViews>
    <sheetView topLeftCell="A76" workbookViewId="0">
      <selection sqref="A1:D1"/>
    </sheetView>
  </sheetViews>
  <sheetFormatPr defaultRowHeight="15" x14ac:dyDescent="0.25"/>
  <cols>
    <col min="2" max="2" width="18.57031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42186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SUM(D7:D101)</f>
        <v>7350</v>
      </c>
      <c r="E3" s="17" t="s">
        <v>123</v>
      </c>
      <c r="F3" s="2">
        <v>-740</v>
      </c>
    </row>
    <row r="4" spans="1:10" x14ac:dyDescent="0.25">
      <c r="C4" t="s">
        <v>73</v>
      </c>
      <c r="D4">
        <v>2169</v>
      </c>
      <c r="E4" s="17" t="s">
        <v>135</v>
      </c>
      <c r="F4" s="2">
        <v>-13326</v>
      </c>
    </row>
    <row r="5" spans="1:10" x14ac:dyDescent="0.25">
      <c r="A5" s="4"/>
      <c r="B5" s="4"/>
      <c r="C5" s="4" t="s">
        <v>93</v>
      </c>
      <c r="D5" s="4">
        <f>SUM(D3:D4)</f>
        <v>9519</v>
      </c>
      <c r="E5" s="17" t="s">
        <v>154</v>
      </c>
      <c r="F5" s="2">
        <v>-2666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59</v>
      </c>
      <c r="F6" s="2">
        <v>-36663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108000</v>
      </c>
      <c r="E7" s="17" t="s">
        <v>134</v>
      </c>
      <c r="F7" s="2">
        <v>-26566</v>
      </c>
    </row>
    <row r="8" spans="1:10" ht="15" customHeight="1" x14ac:dyDescent="0.25">
      <c r="A8">
        <v>1</v>
      </c>
      <c r="B8" t="s">
        <v>134</v>
      </c>
      <c r="C8" t="s">
        <v>356</v>
      </c>
      <c r="D8">
        <v>-185</v>
      </c>
      <c r="E8" s="17" t="s">
        <v>126</v>
      </c>
      <c r="F8" s="2">
        <v>108000</v>
      </c>
    </row>
    <row r="9" spans="1:10" ht="15" customHeight="1" x14ac:dyDescent="0.25">
      <c r="A9">
        <v>2</v>
      </c>
      <c r="B9" t="s">
        <v>135</v>
      </c>
      <c r="C9" t="s">
        <v>357</v>
      </c>
      <c r="D9">
        <v>-2444</v>
      </c>
      <c r="E9" s="17" t="s">
        <v>153</v>
      </c>
      <c r="F9" s="2">
        <v>0</v>
      </c>
    </row>
    <row r="10" spans="1:10" ht="15" customHeight="1" x14ac:dyDescent="0.25">
      <c r="A10">
        <v>2</v>
      </c>
      <c r="B10" t="s">
        <v>135</v>
      </c>
      <c r="C10" t="s">
        <v>358</v>
      </c>
      <c r="D10">
        <v>-1882</v>
      </c>
      <c r="E10" s="17" t="s">
        <v>142</v>
      </c>
      <c r="F10" s="2">
        <v>-17410</v>
      </c>
    </row>
    <row r="11" spans="1:10" ht="15" customHeight="1" x14ac:dyDescent="0.25">
      <c r="A11">
        <v>2</v>
      </c>
      <c r="B11" t="s">
        <v>135</v>
      </c>
      <c r="C11" t="s">
        <v>181</v>
      </c>
      <c r="D11">
        <v>-2000</v>
      </c>
      <c r="E11" s="17" t="s">
        <v>143</v>
      </c>
      <c r="F11" s="2"/>
    </row>
    <row r="12" spans="1:10" ht="15" customHeight="1" x14ac:dyDescent="0.25">
      <c r="A12">
        <v>2</v>
      </c>
      <c r="B12" t="s">
        <v>154</v>
      </c>
      <c r="C12" t="s">
        <v>232</v>
      </c>
      <c r="D12">
        <v>-2016</v>
      </c>
      <c r="E12" s="17" t="s">
        <v>173</v>
      </c>
      <c r="F12" s="2">
        <v>-1735</v>
      </c>
    </row>
    <row r="13" spans="1:10" x14ac:dyDescent="0.25">
      <c r="A13">
        <v>3</v>
      </c>
      <c r="B13" t="s">
        <v>134</v>
      </c>
      <c r="C13" t="s">
        <v>359</v>
      </c>
      <c r="D13">
        <v>-562</v>
      </c>
      <c r="E13" s="17" t="s">
        <v>141</v>
      </c>
      <c r="F13" s="2">
        <v>-483</v>
      </c>
      <c r="J13" s="3"/>
    </row>
    <row r="14" spans="1:10" x14ac:dyDescent="0.25">
      <c r="A14">
        <v>3</v>
      </c>
      <c r="B14" t="s">
        <v>134</v>
      </c>
      <c r="C14" t="s">
        <v>360</v>
      </c>
      <c r="D14">
        <v>-400</v>
      </c>
      <c r="E14" s="17" t="s">
        <v>138</v>
      </c>
      <c r="F14" s="2">
        <v>-586</v>
      </c>
      <c r="J14" s="3"/>
    </row>
    <row r="15" spans="1:10" x14ac:dyDescent="0.25">
      <c r="A15">
        <v>3</v>
      </c>
      <c r="B15" t="s">
        <v>134</v>
      </c>
      <c r="C15" t="s">
        <v>361</v>
      </c>
      <c r="D15">
        <v>-5000</v>
      </c>
      <c r="E15" s="17" t="s">
        <v>132</v>
      </c>
      <c r="F15" s="2">
        <v>-475</v>
      </c>
      <c r="J15" s="3"/>
    </row>
    <row r="16" spans="1:10" x14ac:dyDescent="0.25">
      <c r="A16">
        <v>4</v>
      </c>
      <c r="B16" t="s">
        <v>134</v>
      </c>
      <c r="C16" t="s">
        <v>362</v>
      </c>
      <c r="D16">
        <v>-9585</v>
      </c>
      <c r="E16" s="17" t="s">
        <v>144</v>
      </c>
      <c r="F16" s="2">
        <v>7350</v>
      </c>
      <c r="J16" s="3"/>
    </row>
    <row r="17" spans="1:10" x14ac:dyDescent="0.25">
      <c r="A17">
        <v>4</v>
      </c>
      <c r="B17" t="s">
        <v>135</v>
      </c>
      <c r="C17" t="s">
        <v>347</v>
      </c>
      <c r="D17">
        <v>-7000</v>
      </c>
      <c r="J17" s="3"/>
    </row>
    <row r="18" spans="1:10" x14ac:dyDescent="0.25">
      <c r="A18">
        <v>4</v>
      </c>
      <c r="B18" t="s">
        <v>173</v>
      </c>
      <c r="C18" t="s">
        <v>301</v>
      </c>
      <c r="D18">
        <v>-1035</v>
      </c>
      <c r="J18" s="3"/>
    </row>
    <row r="19" spans="1:10" x14ac:dyDescent="0.25">
      <c r="A19">
        <v>5</v>
      </c>
      <c r="B19" t="s">
        <v>134</v>
      </c>
      <c r="C19" t="s">
        <v>363</v>
      </c>
      <c r="D19">
        <v>-1387</v>
      </c>
      <c r="J19" s="3"/>
    </row>
    <row r="20" spans="1:10" x14ac:dyDescent="0.25">
      <c r="A20">
        <v>6</v>
      </c>
      <c r="B20" t="s">
        <v>173</v>
      </c>
      <c r="C20" t="s">
        <v>198</v>
      </c>
      <c r="D20">
        <v>-500</v>
      </c>
      <c r="E20" s="17"/>
      <c r="F20" s="2"/>
      <c r="J20" s="3"/>
    </row>
    <row r="21" spans="1:10" x14ac:dyDescent="0.25">
      <c r="A21">
        <v>8</v>
      </c>
      <c r="B21" t="s">
        <v>173</v>
      </c>
      <c r="C21" t="s">
        <v>119</v>
      </c>
      <c r="D21">
        <v>-200</v>
      </c>
      <c r="E21" s="17"/>
      <c r="F21" s="2"/>
      <c r="J21" s="3"/>
    </row>
    <row r="22" spans="1:10" x14ac:dyDescent="0.25">
      <c r="A22">
        <v>9</v>
      </c>
      <c r="B22" t="s">
        <v>134</v>
      </c>
      <c r="C22" t="s">
        <v>364</v>
      </c>
      <c r="D22">
        <v>-660</v>
      </c>
      <c r="E22" s="17"/>
      <c r="F22" s="2"/>
      <c r="J22" s="3"/>
    </row>
    <row r="23" spans="1:10" x14ac:dyDescent="0.25">
      <c r="A23">
        <v>9</v>
      </c>
      <c r="B23" t="s">
        <v>141</v>
      </c>
      <c r="C23" t="s">
        <v>357</v>
      </c>
      <c r="D23">
        <v>-483</v>
      </c>
      <c r="E23" s="17"/>
      <c r="F23" s="2"/>
      <c r="J23" s="3"/>
    </row>
    <row r="24" spans="1:10" x14ac:dyDescent="0.25">
      <c r="A24">
        <v>10</v>
      </c>
      <c r="B24" t="s">
        <v>154</v>
      </c>
      <c r="C24" t="s">
        <v>102</v>
      </c>
      <c r="D24">
        <v>-150</v>
      </c>
      <c r="E24" s="17"/>
      <c r="F24" s="2"/>
      <c r="J24" s="3"/>
    </row>
    <row r="25" spans="1:10" x14ac:dyDescent="0.25">
      <c r="A25">
        <v>11</v>
      </c>
      <c r="B25" t="s">
        <v>134</v>
      </c>
      <c r="C25" t="s">
        <v>365</v>
      </c>
      <c r="D25">
        <v>-269</v>
      </c>
      <c r="E25" s="17"/>
      <c r="F25" s="2"/>
      <c r="J25" s="3"/>
    </row>
    <row r="26" spans="1:10" x14ac:dyDescent="0.25">
      <c r="A26">
        <v>11</v>
      </c>
      <c r="B26" t="s">
        <v>154</v>
      </c>
      <c r="C26" t="s">
        <v>94</v>
      </c>
      <c r="D26">
        <v>-500</v>
      </c>
      <c r="E26" s="17"/>
      <c r="F26" s="2"/>
      <c r="J26" s="3"/>
    </row>
    <row r="27" spans="1:10" x14ac:dyDescent="0.25">
      <c r="A27">
        <v>19</v>
      </c>
      <c r="B27" t="s">
        <v>138</v>
      </c>
      <c r="C27" t="s">
        <v>370</v>
      </c>
      <c r="D27">
        <v>-586</v>
      </c>
      <c r="E27" s="17"/>
      <c r="F27" s="2"/>
      <c r="J27" s="3"/>
    </row>
    <row r="28" spans="1:10" x14ac:dyDescent="0.25">
      <c r="A28">
        <v>25</v>
      </c>
      <c r="B28" t="s">
        <v>132</v>
      </c>
      <c r="C28" t="s">
        <v>366</v>
      </c>
      <c r="D28">
        <v>-475</v>
      </c>
      <c r="E28" s="17"/>
      <c r="F28" s="2"/>
      <c r="J28" s="3"/>
    </row>
    <row r="29" spans="1:10" x14ac:dyDescent="0.25">
      <c r="A29">
        <v>31</v>
      </c>
      <c r="B29" t="s">
        <v>134</v>
      </c>
      <c r="C29" t="s">
        <v>355</v>
      </c>
      <c r="D29">
        <v>-3900</v>
      </c>
      <c r="J29" s="3"/>
    </row>
    <row r="30" spans="1:10" x14ac:dyDescent="0.25">
      <c r="A30">
        <v>31</v>
      </c>
      <c r="B30" t="s">
        <v>134</v>
      </c>
      <c r="C30" t="s">
        <v>367</v>
      </c>
      <c r="D30">
        <v>-4618</v>
      </c>
      <c r="J30" s="3"/>
    </row>
    <row r="31" spans="1:10" x14ac:dyDescent="0.25">
      <c r="J31" s="3"/>
    </row>
    <row r="32" spans="1:10" x14ac:dyDescent="0.25">
      <c r="J32" s="3"/>
    </row>
    <row r="33" spans="10:10" x14ac:dyDescent="0.25">
      <c r="J33" s="3"/>
    </row>
    <row r="34" spans="10:10" x14ac:dyDescent="0.25">
      <c r="J34" s="3"/>
    </row>
    <row r="35" spans="10:10" x14ac:dyDescent="0.25">
      <c r="J35" s="3"/>
    </row>
    <row r="36" spans="10:10" x14ac:dyDescent="0.25">
      <c r="J36" s="3"/>
    </row>
    <row r="37" spans="10:10" x14ac:dyDescent="0.25">
      <c r="J37" s="3"/>
    </row>
    <row r="38" spans="10:10" x14ac:dyDescent="0.25">
      <c r="J38" s="3"/>
    </row>
    <row r="39" spans="10:10" x14ac:dyDescent="0.25">
      <c r="J39" s="3"/>
    </row>
    <row r="40" spans="10:10" x14ac:dyDescent="0.25">
      <c r="J40" s="3"/>
    </row>
    <row r="41" spans="10:10" x14ac:dyDescent="0.25">
      <c r="J41" s="3"/>
    </row>
    <row r="42" spans="10:10" x14ac:dyDescent="0.25">
      <c r="J42" s="3"/>
    </row>
    <row r="43" spans="10:10" x14ac:dyDescent="0.25">
      <c r="J43" s="3"/>
    </row>
    <row r="44" spans="10:10" x14ac:dyDescent="0.25">
      <c r="J44" s="3"/>
    </row>
    <row r="45" spans="10:10" ht="14.25" customHeight="1" x14ac:dyDescent="0.25">
      <c r="J45" s="3"/>
    </row>
    <row r="46" spans="10:10" x14ac:dyDescent="0.25">
      <c r="J46" s="3"/>
    </row>
    <row r="47" spans="10:10" x14ac:dyDescent="0.25">
      <c r="J47" s="3"/>
    </row>
    <row r="48" spans="10:10" x14ac:dyDescent="0.25">
      <c r="J48" s="3"/>
    </row>
    <row r="49" spans="10:10" x14ac:dyDescent="0.25">
      <c r="J49" s="3"/>
    </row>
    <row r="50" spans="10:10" x14ac:dyDescent="0.25">
      <c r="J50" s="3"/>
    </row>
    <row r="96" spans="1:4" x14ac:dyDescent="0.25">
      <c r="A96">
        <v>1</v>
      </c>
      <c r="B96" t="s">
        <v>153</v>
      </c>
      <c r="C96" t="s">
        <v>153</v>
      </c>
      <c r="D96">
        <v>0</v>
      </c>
    </row>
    <row r="97" spans="1:4" x14ac:dyDescent="0.25">
      <c r="A97">
        <v>1</v>
      </c>
      <c r="B97" t="s">
        <v>123</v>
      </c>
      <c r="C97" t="s">
        <v>139</v>
      </c>
      <c r="D97">
        <v>-740</v>
      </c>
    </row>
    <row r="98" spans="1:4" x14ac:dyDescent="0.25">
      <c r="A98">
        <v>1</v>
      </c>
      <c r="B98" t="s">
        <v>59</v>
      </c>
      <c r="C98" t="s">
        <v>70</v>
      </c>
      <c r="D98">
        <v>-14663</v>
      </c>
    </row>
    <row r="99" spans="1:4" x14ac:dyDescent="0.25">
      <c r="A99">
        <v>1</v>
      </c>
      <c r="B99" t="s">
        <v>59</v>
      </c>
      <c r="C99" t="s">
        <v>71</v>
      </c>
      <c r="D99">
        <v>-22000</v>
      </c>
    </row>
    <row r="100" spans="1:4" x14ac:dyDescent="0.25">
      <c r="A100">
        <v>1</v>
      </c>
      <c r="B100" t="s">
        <v>142</v>
      </c>
      <c r="C100" t="s">
        <v>72</v>
      </c>
      <c r="D100">
        <v>-17410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1"/>
  <sheetViews>
    <sheetView topLeftCell="A77" workbookViewId="0">
      <selection activeCell="A2" sqref="A2"/>
    </sheetView>
  </sheetViews>
  <sheetFormatPr defaultRowHeight="15" x14ac:dyDescent="0.25"/>
  <cols>
    <col min="2" max="2" width="18.57031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42217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SUM(D7:D102)</f>
        <v>54683</v>
      </c>
      <c r="E3" s="17" t="s">
        <v>123</v>
      </c>
      <c r="F3" s="2">
        <v>0</v>
      </c>
    </row>
    <row r="4" spans="1:10" x14ac:dyDescent="0.25">
      <c r="C4" t="s">
        <v>73</v>
      </c>
      <c r="D4">
        <v>9519</v>
      </c>
      <c r="E4" s="17" t="s">
        <v>135</v>
      </c>
      <c r="F4" s="2">
        <v>-9900</v>
      </c>
    </row>
    <row r="5" spans="1:10" x14ac:dyDescent="0.25">
      <c r="A5" s="4"/>
      <c r="B5" s="4"/>
      <c r="C5" s="4" t="s">
        <v>93</v>
      </c>
      <c r="D5" s="4">
        <f>SUM(D3:D4)</f>
        <v>64202</v>
      </c>
      <c r="E5" s="17" t="s">
        <v>154</v>
      </c>
      <c r="F5" s="2">
        <v>-2624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59</v>
      </c>
      <c r="F6" s="2">
        <v>-36663</v>
      </c>
    </row>
    <row r="7" spans="1:10" ht="15" customHeight="1" x14ac:dyDescent="0.25">
      <c r="A7">
        <v>1</v>
      </c>
      <c r="B7" t="s">
        <v>126</v>
      </c>
      <c r="C7" t="s">
        <v>69</v>
      </c>
      <c r="D7">
        <v>108000</v>
      </c>
      <c r="E7" s="17" t="s">
        <v>134</v>
      </c>
      <c r="F7" s="2">
        <v>-56360</v>
      </c>
    </row>
    <row r="8" spans="1:10" ht="15" customHeight="1" x14ac:dyDescent="0.25">
      <c r="A8">
        <v>1</v>
      </c>
      <c r="B8" t="s">
        <v>126</v>
      </c>
      <c r="C8" t="s">
        <v>384</v>
      </c>
      <c r="D8">
        <v>85000</v>
      </c>
      <c r="E8" s="17" t="s">
        <v>126</v>
      </c>
      <c r="F8" s="2">
        <v>193000</v>
      </c>
    </row>
    <row r="9" spans="1:10" ht="15" customHeight="1" x14ac:dyDescent="0.25">
      <c r="A9">
        <v>1</v>
      </c>
      <c r="B9" t="s">
        <v>135</v>
      </c>
      <c r="C9" t="s">
        <v>347</v>
      </c>
      <c r="D9">
        <v>-6000</v>
      </c>
      <c r="E9" s="17" t="s">
        <v>153</v>
      </c>
      <c r="F9" s="2">
        <v>0</v>
      </c>
    </row>
    <row r="10" spans="1:10" ht="15" customHeight="1" x14ac:dyDescent="0.25">
      <c r="A10">
        <v>1</v>
      </c>
      <c r="B10" t="s">
        <v>135</v>
      </c>
      <c r="C10" t="s">
        <v>232</v>
      </c>
      <c r="D10">
        <v>-1900</v>
      </c>
      <c r="E10" s="17" t="s">
        <v>132</v>
      </c>
      <c r="F10" s="2">
        <v>-718</v>
      </c>
    </row>
    <row r="11" spans="1:10" ht="15" customHeight="1" x14ac:dyDescent="0.25">
      <c r="A11">
        <v>1</v>
      </c>
      <c r="B11" t="s">
        <v>135</v>
      </c>
      <c r="C11" t="s">
        <v>181</v>
      </c>
      <c r="D11">
        <v>-2000</v>
      </c>
      <c r="E11" s="17" t="s">
        <v>138</v>
      </c>
      <c r="F11" s="2">
        <v>-1016</v>
      </c>
    </row>
    <row r="12" spans="1:10" ht="15" customHeight="1" x14ac:dyDescent="0.25">
      <c r="A12">
        <v>1</v>
      </c>
      <c r="B12" t="s">
        <v>154</v>
      </c>
      <c r="C12" t="s">
        <v>232</v>
      </c>
      <c r="D12">
        <v>-1870</v>
      </c>
      <c r="E12" s="17" t="s">
        <v>142</v>
      </c>
      <c r="F12" s="2">
        <v>-17500</v>
      </c>
    </row>
    <row r="13" spans="1:10" x14ac:dyDescent="0.25">
      <c r="A13">
        <v>1</v>
      </c>
      <c r="B13" t="s">
        <v>132</v>
      </c>
      <c r="C13" t="s">
        <v>120</v>
      </c>
      <c r="D13">
        <v>-153</v>
      </c>
      <c r="E13" s="17" t="s">
        <v>173</v>
      </c>
      <c r="F13" s="2">
        <v>-3171</v>
      </c>
      <c r="J13" s="3"/>
    </row>
    <row r="14" spans="1:10" x14ac:dyDescent="0.25">
      <c r="A14">
        <v>1</v>
      </c>
      <c r="B14" t="s">
        <v>138</v>
      </c>
      <c r="C14" t="s">
        <v>371</v>
      </c>
      <c r="D14">
        <v>-1016</v>
      </c>
      <c r="E14" s="17" t="s">
        <v>143</v>
      </c>
      <c r="F14" s="2"/>
      <c r="J14" s="3"/>
    </row>
    <row r="15" spans="1:10" x14ac:dyDescent="0.25">
      <c r="A15">
        <v>4</v>
      </c>
      <c r="B15" t="s">
        <v>134</v>
      </c>
      <c r="C15" t="s">
        <v>372</v>
      </c>
      <c r="D15">
        <v>-400</v>
      </c>
      <c r="E15" s="17" t="s">
        <v>141</v>
      </c>
      <c r="F15" s="2">
        <v>-365</v>
      </c>
      <c r="J15" s="3"/>
    </row>
    <row r="16" spans="1:10" x14ac:dyDescent="0.25">
      <c r="A16">
        <v>4</v>
      </c>
      <c r="B16" t="s">
        <v>173</v>
      </c>
      <c r="C16" t="s">
        <v>202</v>
      </c>
      <c r="D16">
        <v>-800</v>
      </c>
      <c r="E16" s="17" t="s">
        <v>383</v>
      </c>
      <c r="F16" s="2">
        <v>-10000</v>
      </c>
      <c r="J16" s="3"/>
    </row>
    <row r="17" spans="1:10" x14ac:dyDescent="0.25">
      <c r="A17">
        <v>5</v>
      </c>
      <c r="B17" t="s">
        <v>154</v>
      </c>
      <c r="C17" t="s">
        <v>102</v>
      </c>
      <c r="D17">
        <v>-150</v>
      </c>
      <c r="E17" s="17" t="s">
        <v>144</v>
      </c>
      <c r="F17" s="2">
        <v>54683</v>
      </c>
      <c r="J17" s="3"/>
    </row>
    <row r="18" spans="1:10" x14ac:dyDescent="0.25">
      <c r="A18">
        <v>5</v>
      </c>
      <c r="B18" t="s">
        <v>154</v>
      </c>
      <c r="C18" t="s">
        <v>219</v>
      </c>
      <c r="D18">
        <v>-250</v>
      </c>
      <c r="J18" s="3"/>
    </row>
    <row r="19" spans="1:10" x14ac:dyDescent="0.25">
      <c r="A19">
        <v>7</v>
      </c>
      <c r="B19" t="s">
        <v>134</v>
      </c>
      <c r="C19" t="s">
        <v>373</v>
      </c>
      <c r="D19">
        <v>-4500</v>
      </c>
      <c r="J19" s="3"/>
    </row>
    <row r="20" spans="1:10" x14ac:dyDescent="0.25">
      <c r="A20">
        <v>7</v>
      </c>
      <c r="B20" t="s">
        <v>134</v>
      </c>
      <c r="C20" t="s">
        <v>374</v>
      </c>
      <c r="D20">
        <v>-1500</v>
      </c>
      <c r="J20" s="3"/>
    </row>
    <row r="21" spans="1:10" x14ac:dyDescent="0.25">
      <c r="A21">
        <v>7</v>
      </c>
      <c r="B21" t="s">
        <v>173</v>
      </c>
      <c r="C21" t="s">
        <v>375</v>
      </c>
      <c r="D21">
        <v>-630</v>
      </c>
      <c r="J21" s="3"/>
    </row>
    <row r="22" spans="1:10" x14ac:dyDescent="0.25">
      <c r="A22">
        <v>7</v>
      </c>
      <c r="B22" t="s">
        <v>173</v>
      </c>
      <c r="C22" t="s">
        <v>376</v>
      </c>
      <c r="D22">
        <v>-100</v>
      </c>
      <c r="J22" s="3"/>
    </row>
    <row r="23" spans="1:10" x14ac:dyDescent="0.25">
      <c r="A23">
        <v>8</v>
      </c>
      <c r="B23" t="s">
        <v>173</v>
      </c>
      <c r="C23" t="s">
        <v>119</v>
      </c>
      <c r="D23">
        <v>-100</v>
      </c>
      <c r="J23" s="3"/>
    </row>
    <row r="24" spans="1:10" x14ac:dyDescent="0.25">
      <c r="A24">
        <v>9</v>
      </c>
      <c r="B24" t="s">
        <v>134</v>
      </c>
      <c r="C24" t="s">
        <v>377</v>
      </c>
      <c r="D24">
        <v>-300</v>
      </c>
      <c r="J24" s="3"/>
    </row>
    <row r="25" spans="1:10" x14ac:dyDescent="0.25">
      <c r="A25">
        <v>10</v>
      </c>
      <c r="B25" t="s">
        <v>134</v>
      </c>
      <c r="C25" t="s">
        <v>378</v>
      </c>
      <c r="D25">
        <v>-372</v>
      </c>
      <c r="J25" s="3"/>
    </row>
    <row r="26" spans="1:10" x14ac:dyDescent="0.25">
      <c r="A26">
        <v>11</v>
      </c>
      <c r="B26" t="s">
        <v>154</v>
      </c>
      <c r="C26" t="s">
        <v>102</v>
      </c>
      <c r="D26">
        <v>-200</v>
      </c>
      <c r="J26" s="3"/>
    </row>
    <row r="27" spans="1:10" x14ac:dyDescent="0.25">
      <c r="A27">
        <v>13</v>
      </c>
      <c r="B27" t="s">
        <v>134</v>
      </c>
      <c r="C27" t="s">
        <v>379</v>
      </c>
      <c r="D27">
        <v>-1790</v>
      </c>
      <c r="J27" s="3"/>
    </row>
    <row r="28" spans="1:10" x14ac:dyDescent="0.25">
      <c r="A28">
        <v>14</v>
      </c>
      <c r="B28" t="s">
        <v>132</v>
      </c>
      <c r="C28" t="s">
        <v>151</v>
      </c>
      <c r="D28">
        <v>-565</v>
      </c>
      <c r="J28" s="3"/>
    </row>
    <row r="29" spans="1:10" x14ac:dyDescent="0.25">
      <c r="A29">
        <v>16</v>
      </c>
      <c r="B29" t="s">
        <v>141</v>
      </c>
      <c r="C29" t="s">
        <v>380</v>
      </c>
      <c r="D29">
        <v>-365</v>
      </c>
      <c r="J29" s="3"/>
    </row>
    <row r="30" spans="1:10" x14ac:dyDescent="0.25">
      <c r="A30">
        <v>18</v>
      </c>
      <c r="B30" t="s">
        <v>173</v>
      </c>
      <c r="C30" t="s">
        <v>206</v>
      </c>
      <c r="D30">
        <v>-945</v>
      </c>
      <c r="J30" s="3"/>
    </row>
    <row r="31" spans="1:10" x14ac:dyDescent="0.25">
      <c r="A31">
        <v>18</v>
      </c>
      <c r="B31" t="s">
        <v>134</v>
      </c>
      <c r="C31" t="s">
        <v>355</v>
      </c>
      <c r="D31">
        <v>-2000</v>
      </c>
      <c r="J31" s="3"/>
    </row>
    <row r="32" spans="1:10" x14ac:dyDescent="0.25">
      <c r="A32">
        <v>19</v>
      </c>
      <c r="B32" t="s">
        <v>134</v>
      </c>
      <c r="C32" t="s">
        <v>381</v>
      </c>
      <c r="D32">
        <v>-1500</v>
      </c>
      <c r="J32" s="3"/>
    </row>
    <row r="33" spans="1:10" x14ac:dyDescent="0.25">
      <c r="A33">
        <v>22</v>
      </c>
      <c r="B33" t="s">
        <v>134</v>
      </c>
      <c r="C33" t="s">
        <v>382</v>
      </c>
      <c r="D33">
        <v>-400</v>
      </c>
      <c r="J33" s="3"/>
    </row>
    <row r="34" spans="1:10" x14ac:dyDescent="0.25">
      <c r="A34">
        <v>23</v>
      </c>
      <c r="B34" t="s">
        <v>134</v>
      </c>
      <c r="C34" t="s">
        <v>167</v>
      </c>
      <c r="D34">
        <v>-4000</v>
      </c>
      <c r="J34" s="3"/>
    </row>
    <row r="35" spans="1:10" x14ac:dyDescent="0.25">
      <c r="A35">
        <v>25</v>
      </c>
      <c r="B35" t="s">
        <v>173</v>
      </c>
      <c r="C35" t="s">
        <v>206</v>
      </c>
      <c r="D35">
        <v>-596</v>
      </c>
      <c r="J35" s="3"/>
    </row>
    <row r="36" spans="1:10" x14ac:dyDescent="0.25">
      <c r="A36">
        <v>26</v>
      </c>
      <c r="B36" t="s">
        <v>154</v>
      </c>
      <c r="C36" t="s">
        <v>102</v>
      </c>
      <c r="D36">
        <v>-154</v>
      </c>
      <c r="J36" s="3"/>
    </row>
    <row r="37" spans="1:10" x14ac:dyDescent="0.25">
      <c r="A37">
        <v>29</v>
      </c>
      <c r="B37" t="s">
        <v>134</v>
      </c>
      <c r="C37" t="s">
        <v>385</v>
      </c>
      <c r="D37">
        <v>-29000</v>
      </c>
      <c r="J37" s="3"/>
    </row>
    <row r="38" spans="1:10" x14ac:dyDescent="0.25">
      <c r="A38">
        <v>30</v>
      </c>
      <c r="B38" t="s">
        <v>134</v>
      </c>
      <c r="C38" t="s">
        <v>386</v>
      </c>
      <c r="D38">
        <v>-890</v>
      </c>
      <c r="J38" s="3"/>
    </row>
    <row r="39" spans="1:10" x14ac:dyDescent="0.25">
      <c r="A39">
        <v>30</v>
      </c>
      <c r="B39" t="s">
        <v>134</v>
      </c>
      <c r="C39" t="s">
        <v>387</v>
      </c>
      <c r="D39">
        <v>-627</v>
      </c>
      <c r="J39" s="3"/>
    </row>
    <row r="40" spans="1:10" x14ac:dyDescent="0.25">
      <c r="A40">
        <v>31</v>
      </c>
      <c r="B40" t="s">
        <v>134</v>
      </c>
      <c r="C40" t="s">
        <v>388</v>
      </c>
      <c r="D40">
        <v>-668</v>
      </c>
      <c r="J40" s="3"/>
    </row>
    <row r="41" spans="1:10" x14ac:dyDescent="0.25">
      <c r="A41">
        <v>31</v>
      </c>
      <c r="B41" t="s">
        <v>134</v>
      </c>
      <c r="C41" t="s">
        <v>389</v>
      </c>
      <c r="D41">
        <v>-6813</v>
      </c>
      <c r="J41" s="3"/>
    </row>
    <row r="42" spans="1:10" x14ac:dyDescent="0.25">
      <c r="A42">
        <v>31</v>
      </c>
      <c r="B42" t="s">
        <v>134</v>
      </c>
      <c r="C42" t="s">
        <v>355</v>
      </c>
      <c r="D42">
        <v>-1600</v>
      </c>
      <c r="J42" s="3"/>
    </row>
    <row r="43" spans="1:10" x14ac:dyDescent="0.25">
      <c r="J43" s="3"/>
    </row>
    <row r="44" spans="1:10" x14ac:dyDescent="0.25">
      <c r="J44" s="3"/>
    </row>
    <row r="45" spans="1:10" ht="14.25" customHeight="1" x14ac:dyDescent="0.25">
      <c r="J45" s="3"/>
    </row>
    <row r="46" spans="1:10" x14ac:dyDescent="0.25">
      <c r="J46" s="3"/>
    </row>
    <row r="47" spans="1:10" x14ac:dyDescent="0.25">
      <c r="J47" s="3"/>
    </row>
    <row r="48" spans="1:10" x14ac:dyDescent="0.25">
      <c r="J48" s="3"/>
    </row>
    <row r="49" spans="10:10" x14ac:dyDescent="0.25">
      <c r="J49" s="3"/>
    </row>
    <row r="50" spans="10:10" x14ac:dyDescent="0.25">
      <c r="J50" s="3"/>
    </row>
    <row r="96" spans="1:4" x14ac:dyDescent="0.25">
      <c r="A96">
        <v>1</v>
      </c>
      <c r="B96" t="s">
        <v>153</v>
      </c>
      <c r="C96" t="s">
        <v>153</v>
      </c>
      <c r="D96">
        <v>0</v>
      </c>
    </row>
    <row r="97" spans="1:4" x14ac:dyDescent="0.25">
      <c r="A97">
        <v>1</v>
      </c>
      <c r="B97" t="s">
        <v>123</v>
      </c>
      <c r="C97" t="s">
        <v>139</v>
      </c>
      <c r="D97">
        <v>0</v>
      </c>
    </row>
    <row r="98" spans="1:4" x14ac:dyDescent="0.25">
      <c r="A98">
        <v>1</v>
      </c>
      <c r="B98" t="s">
        <v>59</v>
      </c>
      <c r="C98" t="s">
        <v>70</v>
      </c>
      <c r="D98">
        <v>-14663</v>
      </c>
    </row>
    <row r="99" spans="1:4" x14ac:dyDescent="0.25">
      <c r="A99">
        <v>1</v>
      </c>
      <c r="B99" t="s">
        <v>59</v>
      </c>
      <c r="C99" t="s">
        <v>71</v>
      </c>
      <c r="D99">
        <v>-22000</v>
      </c>
    </row>
    <row r="100" spans="1:4" x14ac:dyDescent="0.25">
      <c r="A100">
        <v>1</v>
      </c>
      <c r="B100" t="s">
        <v>383</v>
      </c>
      <c r="C100" t="s">
        <v>59</v>
      </c>
      <c r="D100">
        <v>-10000</v>
      </c>
    </row>
    <row r="101" spans="1:4" x14ac:dyDescent="0.25">
      <c r="A101">
        <v>1</v>
      </c>
      <c r="B101" t="s">
        <v>142</v>
      </c>
      <c r="C101" t="s">
        <v>72</v>
      </c>
      <c r="D101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1"/>
  <sheetViews>
    <sheetView workbookViewId="0">
      <selection activeCell="I8" sqref="I8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16384" width="9.140625" style="21"/>
  </cols>
  <sheetData>
    <row r="1" spans="1:10" x14ac:dyDescent="0.25">
      <c r="A1" s="29">
        <v>42248</v>
      </c>
      <c r="B1" s="28"/>
      <c r="C1" s="28"/>
      <c r="D1" s="28"/>
    </row>
    <row r="2" spans="1:10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</row>
    <row r="3" spans="1:10" x14ac:dyDescent="0.25">
      <c r="C3" s="21" t="s">
        <v>90</v>
      </c>
      <c r="D3" s="21">
        <f>SUM(D7:D102)</f>
        <v>14773.5</v>
      </c>
      <c r="E3" s="17" t="s">
        <v>123</v>
      </c>
      <c r="F3" s="2">
        <v>-3600</v>
      </c>
      <c r="G3"/>
    </row>
    <row r="4" spans="1:10" x14ac:dyDescent="0.25">
      <c r="C4" s="21" t="s">
        <v>73</v>
      </c>
      <c r="D4" s="21">
        <v>65202</v>
      </c>
      <c r="E4" s="17" t="s">
        <v>135</v>
      </c>
      <c r="F4" s="2">
        <v>-13118</v>
      </c>
      <c r="G4"/>
    </row>
    <row r="5" spans="1:10" x14ac:dyDescent="0.25">
      <c r="A5" s="4"/>
      <c r="B5" s="4"/>
      <c r="C5" s="4" t="s">
        <v>93</v>
      </c>
      <c r="D5" s="4">
        <f>SUM(D3:D4)</f>
        <v>79975.5</v>
      </c>
      <c r="E5" s="17" t="s">
        <v>154</v>
      </c>
      <c r="F5" s="2">
        <v>-3853</v>
      </c>
      <c r="G5"/>
    </row>
    <row r="6" spans="1:10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141</v>
      </c>
      <c r="F6" s="2">
        <v>-403</v>
      </c>
      <c r="G6"/>
    </row>
    <row r="7" spans="1:10" ht="15" customHeight="1" x14ac:dyDescent="0.25">
      <c r="A7" s="21">
        <v>1</v>
      </c>
      <c r="B7" s="21" t="s">
        <v>126</v>
      </c>
      <c r="C7" s="21" t="s">
        <v>69</v>
      </c>
      <c r="D7" s="21">
        <v>108000</v>
      </c>
      <c r="E7" s="17" t="s">
        <v>59</v>
      </c>
      <c r="F7" s="2">
        <v>-36663</v>
      </c>
      <c r="G7"/>
    </row>
    <row r="8" spans="1:10" ht="15" customHeight="1" x14ac:dyDescent="0.25">
      <c r="A8" s="21">
        <v>1</v>
      </c>
      <c r="B8" s="21" t="s">
        <v>173</v>
      </c>
      <c r="C8" s="21" t="s">
        <v>283</v>
      </c>
      <c r="D8" s="21">
        <v>-525</v>
      </c>
      <c r="E8" s="17" t="s">
        <v>134</v>
      </c>
      <c r="F8" s="2">
        <v>-21342</v>
      </c>
      <c r="G8"/>
    </row>
    <row r="9" spans="1:10" ht="15" customHeight="1" x14ac:dyDescent="0.25">
      <c r="A9" s="21">
        <v>1</v>
      </c>
      <c r="B9" s="21" t="s">
        <v>154</v>
      </c>
      <c r="C9" s="21" t="s">
        <v>265</v>
      </c>
      <c r="D9" s="21">
        <v>-2433</v>
      </c>
      <c r="E9" s="17" t="s">
        <v>126</v>
      </c>
      <c r="F9" s="2">
        <v>108000</v>
      </c>
      <c r="G9"/>
    </row>
    <row r="10" spans="1:10" ht="15" customHeight="1" x14ac:dyDescent="0.25">
      <c r="A10" s="21">
        <v>1</v>
      </c>
      <c r="B10" s="21" t="s">
        <v>135</v>
      </c>
      <c r="C10" s="21" t="s">
        <v>266</v>
      </c>
      <c r="D10" s="21">
        <v>-1888</v>
      </c>
      <c r="E10" s="17" t="s">
        <v>383</v>
      </c>
      <c r="F10" s="2">
        <v>-2500</v>
      </c>
      <c r="G10"/>
    </row>
    <row r="11" spans="1:10" ht="15" customHeight="1" x14ac:dyDescent="0.25">
      <c r="A11" s="21">
        <v>1</v>
      </c>
      <c r="B11" s="21" t="s">
        <v>135</v>
      </c>
      <c r="C11" s="21" t="s">
        <v>87</v>
      </c>
      <c r="D11" s="21">
        <v>-1330</v>
      </c>
      <c r="E11" s="17" t="s">
        <v>153</v>
      </c>
      <c r="F11" s="2">
        <v>0</v>
      </c>
      <c r="G11"/>
    </row>
    <row r="12" spans="1:10" ht="15" customHeight="1" x14ac:dyDescent="0.25">
      <c r="A12" s="21">
        <v>1</v>
      </c>
      <c r="B12" s="21" t="s">
        <v>135</v>
      </c>
      <c r="C12" s="21" t="s">
        <v>347</v>
      </c>
      <c r="D12" s="21">
        <v>-7900</v>
      </c>
      <c r="E12" s="17" t="s">
        <v>132</v>
      </c>
      <c r="F12" s="2">
        <v>-3718</v>
      </c>
      <c r="G12"/>
    </row>
    <row r="13" spans="1:10" x14ac:dyDescent="0.25">
      <c r="A13" s="21">
        <v>1</v>
      </c>
      <c r="B13" s="21" t="s">
        <v>134</v>
      </c>
      <c r="C13" s="21" t="s">
        <v>234</v>
      </c>
      <c r="D13" s="21">
        <v>-2000</v>
      </c>
      <c r="E13" s="17" t="s">
        <v>138</v>
      </c>
      <c r="F13" s="2">
        <v>-1004</v>
      </c>
      <c r="G13"/>
      <c r="J13" s="3"/>
    </row>
    <row r="14" spans="1:10" x14ac:dyDescent="0.25">
      <c r="A14" s="21">
        <v>1</v>
      </c>
      <c r="B14" s="21" t="s">
        <v>154</v>
      </c>
      <c r="C14" s="21" t="s">
        <v>94</v>
      </c>
      <c r="D14" s="21">
        <v>-250</v>
      </c>
      <c r="E14" s="17" t="s">
        <v>142</v>
      </c>
      <c r="F14" s="2">
        <v>-17450</v>
      </c>
      <c r="G14"/>
      <c r="J14" s="3"/>
    </row>
    <row r="15" spans="1:10" x14ac:dyDescent="0.25">
      <c r="A15" s="21">
        <v>3</v>
      </c>
      <c r="B15" s="21" t="s">
        <v>154</v>
      </c>
      <c r="C15" s="21" t="s">
        <v>390</v>
      </c>
      <c r="D15" s="21">
        <v>-250</v>
      </c>
      <c r="E15" s="17" t="s">
        <v>173</v>
      </c>
      <c r="F15" s="2">
        <v>-4595</v>
      </c>
      <c r="G15"/>
      <c r="J15" s="3"/>
    </row>
    <row r="16" spans="1:10" x14ac:dyDescent="0.25">
      <c r="A16" s="21">
        <v>4</v>
      </c>
      <c r="B16" s="21" t="s">
        <v>138</v>
      </c>
      <c r="C16" s="21" t="s">
        <v>391</v>
      </c>
      <c r="D16" s="21">
        <v>-1004</v>
      </c>
      <c r="E16" s="17" t="s">
        <v>143</v>
      </c>
      <c r="F16" s="2"/>
      <c r="G16"/>
      <c r="J16" s="3"/>
    </row>
    <row r="17" spans="1:10" x14ac:dyDescent="0.25">
      <c r="A17" s="21">
        <v>5</v>
      </c>
      <c r="B17" s="21" t="s">
        <v>134</v>
      </c>
      <c r="C17" s="21" t="s">
        <v>392</v>
      </c>
      <c r="D17" s="21">
        <v>-227</v>
      </c>
      <c r="E17" s="17" t="s">
        <v>403</v>
      </c>
      <c r="F17" s="2">
        <v>-5980.5</v>
      </c>
      <c r="G17"/>
      <c r="J17" s="3"/>
    </row>
    <row r="18" spans="1:10" x14ac:dyDescent="0.25">
      <c r="A18" s="21">
        <v>5</v>
      </c>
      <c r="B18" s="21" t="s">
        <v>134</v>
      </c>
      <c r="C18" s="21" t="s">
        <v>393</v>
      </c>
      <c r="D18" s="21">
        <v>-2040</v>
      </c>
      <c r="E18" s="17" t="s">
        <v>144</v>
      </c>
      <c r="F18" s="2">
        <v>-6226.5</v>
      </c>
      <c r="G18"/>
      <c r="J18" s="3"/>
    </row>
    <row r="19" spans="1:10" x14ac:dyDescent="0.25">
      <c r="A19" s="21">
        <v>5</v>
      </c>
      <c r="B19" s="21" t="s">
        <v>132</v>
      </c>
      <c r="C19" s="21" t="s">
        <v>151</v>
      </c>
      <c r="D19" s="21">
        <v>-600</v>
      </c>
      <c r="E19"/>
      <c r="F19"/>
      <c r="G19"/>
      <c r="J19" s="3"/>
    </row>
    <row r="20" spans="1:10" x14ac:dyDescent="0.25">
      <c r="A20" s="21">
        <v>6</v>
      </c>
      <c r="B20" s="21" t="s">
        <v>132</v>
      </c>
      <c r="C20" s="21" t="s">
        <v>241</v>
      </c>
      <c r="D20" s="21">
        <v>-200</v>
      </c>
      <c r="J20" s="3"/>
    </row>
    <row r="21" spans="1:10" x14ac:dyDescent="0.25">
      <c r="A21" s="21">
        <v>7</v>
      </c>
      <c r="B21" s="21" t="s">
        <v>173</v>
      </c>
      <c r="C21" s="21" t="s">
        <v>206</v>
      </c>
      <c r="D21" s="21">
        <v>-800</v>
      </c>
      <c r="J21" s="3"/>
    </row>
    <row r="22" spans="1:10" x14ac:dyDescent="0.25">
      <c r="A22" s="21">
        <v>8</v>
      </c>
      <c r="B22" s="21" t="s">
        <v>135</v>
      </c>
      <c r="C22" s="21" t="s">
        <v>181</v>
      </c>
      <c r="D22" s="21">
        <v>-2000</v>
      </c>
      <c r="J22" s="3"/>
    </row>
    <row r="23" spans="1:10" x14ac:dyDescent="0.25">
      <c r="A23" s="21">
        <v>10</v>
      </c>
      <c r="B23" s="21" t="s">
        <v>132</v>
      </c>
      <c r="C23" s="21" t="s">
        <v>318</v>
      </c>
      <c r="D23" s="21">
        <v>-300</v>
      </c>
      <c r="J23" s="3"/>
    </row>
    <row r="24" spans="1:10" x14ac:dyDescent="0.25">
      <c r="A24" s="21">
        <v>12</v>
      </c>
      <c r="B24" s="21" t="s">
        <v>173</v>
      </c>
      <c r="C24" s="21" t="s">
        <v>283</v>
      </c>
      <c r="D24" s="21">
        <v>-945</v>
      </c>
      <c r="J24" s="3"/>
    </row>
    <row r="25" spans="1:10" x14ac:dyDescent="0.25">
      <c r="A25" s="21">
        <v>13</v>
      </c>
      <c r="B25" s="21" t="s">
        <v>134</v>
      </c>
      <c r="C25" s="21" t="s">
        <v>396</v>
      </c>
      <c r="D25" s="21">
        <v>-1125</v>
      </c>
      <c r="J25" s="3"/>
    </row>
    <row r="26" spans="1:10" x14ac:dyDescent="0.25">
      <c r="A26" s="21">
        <v>14</v>
      </c>
      <c r="B26" s="21" t="s">
        <v>141</v>
      </c>
      <c r="C26" s="21" t="s">
        <v>397</v>
      </c>
      <c r="D26" s="21">
        <v>-403</v>
      </c>
      <c r="J26" s="3"/>
    </row>
    <row r="27" spans="1:10" x14ac:dyDescent="0.25">
      <c r="A27" s="21">
        <v>14</v>
      </c>
      <c r="B27" s="21" t="s">
        <v>134</v>
      </c>
      <c r="C27" s="21" t="s">
        <v>355</v>
      </c>
      <c r="D27" s="21">
        <v>-1700</v>
      </c>
      <c r="J27" s="3"/>
    </row>
    <row r="28" spans="1:10" x14ac:dyDescent="0.25">
      <c r="A28" s="21">
        <v>16</v>
      </c>
      <c r="B28" s="21" t="s">
        <v>134</v>
      </c>
      <c r="C28" s="21" t="s">
        <v>398</v>
      </c>
      <c r="D28" s="21">
        <v>-4000</v>
      </c>
      <c r="J28" s="3"/>
    </row>
    <row r="29" spans="1:10" x14ac:dyDescent="0.25">
      <c r="A29" s="21">
        <v>18</v>
      </c>
      <c r="B29" s="21" t="s">
        <v>134</v>
      </c>
      <c r="C29" s="21" t="s">
        <v>399</v>
      </c>
      <c r="D29" s="21">
        <v>-5000</v>
      </c>
      <c r="J29" s="3"/>
    </row>
    <row r="30" spans="1:10" x14ac:dyDescent="0.25">
      <c r="A30" s="21">
        <v>18</v>
      </c>
      <c r="B30" s="21" t="s">
        <v>132</v>
      </c>
      <c r="C30" s="21" t="s">
        <v>151</v>
      </c>
      <c r="D30" s="21">
        <v>-616</v>
      </c>
      <c r="J30" s="3"/>
    </row>
    <row r="31" spans="1:10" x14ac:dyDescent="0.25">
      <c r="A31" s="21">
        <v>19</v>
      </c>
      <c r="B31" s="21" t="s">
        <v>173</v>
      </c>
      <c r="C31" s="21" t="s">
        <v>297</v>
      </c>
      <c r="D31" s="21">
        <v>-200</v>
      </c>
      <c r="J31" s="3"/>
    </row>
    <row r="32" spans="1:10" x14ac:dyDescent="0.25">
      <c r="A32" s="21">
        <v>20</v>
      </c>
      <c r="B32" s="21" t="s">
        <v>132</v>
      </c>
      <c r="C32" s="21" t="s">
        <v>120</v>
      </c>
      <c r="D32" s="21">
        <v>-200</v>
      </c>
      <c r="J32" s="3"/>
    </row>
    <row r="33" spans="1:10" x14ac:dyDescent="0.25">
      <c r="A33" s="21">
        <v>20</v>
      </c>
      <c r="B33" s="21" t="s">
        <v>173</v>
      </c>
      <c r="C33" s="21" t="s">
        <v>283</v>
      </c>
      <c r="D33" s="21">
        <v>-500</v>
      </c>
      <c r="J33" s="3"/>
    </row>
    <row r="34" spans="1:10" x14ac:dyDescent="0.25">
      <c r="A34" s="21">
        <v>20</v>
      </c>
      <c r="B34" s="21" t="s">
        <v>154</v>
      </c>
      <c r="C34" s="21" t="s">
        <v>102</v>
      </c>
      <c r="D34" s="21">
        <v>-250</v>
      </c>
      <c r="J34" s="3"/>
    </row>
    <row r="35" spans="1:10" x14ac:dyDescent="0.25">
      <c r="A35" s="21">
        <v>25</v>
      </c>
      <c r="B35" s="21" t="s">
        <v>403</v>
      </c>
      <c r="C35" s="21" t="s">
        <v>400</v>
      </c>
      <c r="D35" s="21">
        <v>-392.5</v>
      </c>
      <c r="J35" s="3"/>
    </row>
    <row r="36" spans="1:10" x14ac:dyDescent="0.25">
      <c r="A36" s="21">
        <v>25</v>
      </c>
      <c r="B36" s="21" t="s">
        <v>403</v>
      </c>
      <c r="C36" s="21" t="s">
        <v>401</v>
      </c>
      <c r="D36" s="21">
        <v>-1094</v>
      </c>
      <c r="J36" s="3"/>
    </row>
    <row r="37" spans="1:10" x14ac:dyDescent="0.25">
      <c r="A37" s="21">
        <v>25</v>
      </c>
      <c r="B37" s="21" t="s">
        <v>403</v>
      </c>
      <c r="C37" s="21" t="s">
        <v>402</v>
      </c>
      <c r="D37" s="21">
        <v>-694</v>
      </c>
      <c r="J37" s="3"/>
    </row>
    <row r="38" spans="1:10" x14ac:dyDescent="0.25">
      <c r="A38" s="21">
        <v>25</v>
      </c>
      <c r="B38" s="21" t="s">
        <v>403</v>
      </c>
      <c r="C38" s="21" t="s">
        <v>404</v>
      </c>
      <c r="D38" s="21">
        <v>-759</v>
      </c>
      <c r="J38" s="3"/>
    </row>
    <row r="39" spans="1:10" x14ac:dyDescent="0.25">
      <c r="A39" s="21">
        <v>25</v>
      </c>
      <c r="B39" s="21" t="s">
        <v>403</v>
      </c>
      <c r="C39" s="21" t="s">
        <v>405</v>
      </c>
      <c r="D39" s="21">
        <v>-470</v>
      </c>
      <c r="J39" s="3"/>
    </row>
    <row r="40" spans="1:10" x14ac:dyDescent="0.25">
      <c r="A40" s="21">
        <v>25</v>
      </c>
      <c r="B40" s="21" t="s">
        <v>403</v>
      </c>
      <c r="C40" s="21" t="s">
        <v>400</v>
      </c>
      <c r="D40" s="21">
        <v>-405</v>
      </c>
      <c r="J40" s="3"/>
    </row>
    <row r="41" spans="1:10" x14ac:dyDescent="0.25">
      <c r="A41" s="21">
        <v>26</v>
      </c>
      <c r="B41" s="21" t="s">
        <v>403</v>
      </c>
      <c r="C41" s="21" t="s">
        <v>406</v>
      </c>
      <c r="D41" s="21">
        <v>-2166</v>
      </c>
      <c r="J41" s="3"/>
    </row>
    <row r="42" spans="1:10" x14ac:dyDescent="0.25">
      <c r="A42" s="21">
        <v>28</v>
      </c>
      <c r="B42" s="21" t="s">
        <v>173</v>
      </c>
      <c r="C42" s="21" t="s">
        <v>283</v>
      </c>
      <c r="D42" s="21">
        <v>-525</v>
      </c>
      <c r="J42" s="3"/>
    </row>
    <row r="43" spans="1:10" x14ac:dyDescent="0.25">
      <c r="A43" s="21">
        <v>28</v>
      </c>
      <c r="B43" s="21" t="s">
        <v>134</v>
      </c>
      <c r="C43" s="21" t="s">
        <v>407</v>
      </c>
      <c r="D43" s="21">
        <v>-6250</v>
      </c>
      <c r="J43" s="3"/>
    </row>
    <row r="44" spans="1:10" x14ac:dyDescent="0.25">
      <c r="A44" s="21">
        <v>28</v>
      </c>
      <c r="B44" s="21" t="s">
        <v>154</v>
      </c>
      <c r="C44" s="21" t="s">
        <v>102</v>
      </c>
      <c r="D44" s="21">
        <v>-200</v>
      </c>
      <c r="J44" s="3"/>
    </row>
    <row r="45" spans="1:10" ht="14.25" customHeight="1" x14ac:dyDescent="0.25">
      <c r="A45" s="21">
        <v>28</v>
      </c>
      <c r="B45" s="21" t="s">
        <v>154</v>
      </c>
      <c r="C45" s="21" t="s">
        <v>94</v>
      </c>
      <c r="D45" s="21">
        <v>-250</v>
      </c>
      <c r="J45" s="3"/>
    </row>
    <row r="46" spans="1:10" x14ac:dyDescent="0.25">
      <c r="A46" s="21">
        <v>28</v>
      </c>
      <c r="B46" s="21" t="s">
        <v>132</v>
      </c>
      <c r="C46" s="21" t="s">
        <v>408</v>
      </c>
      <c r="D46" s="21">
        <v>-1802</v>
      </c>
      <c r="J46" s="3"/>
    </row>
    <row r="47" spans="1:10" x14ac:dyDescent="0.25">
      <c r="A47" s="21">
        <v>29</v>
      </c>
      <c r="B47" s="21" t="s">
        <v>173</v>
      </c>
      <c r="C47" s="21" t="s">
        <v>206</v>
      </c>
      <c r="D47" s="21">
        <v>-1100</v>
      </c>
      <c r="J47" s="3"/>
    </row>
    <row r="48" spans="1:10" x14ac:dyDescent="0.25">
      <c r="A48" s="21">
        <v>30</v>
      </c>
      <c r="B48" s="21" t="s">
        <v>154</v>
      </c>
      <c r="C48" s="21" t="s">
        <v>281</v>
      </c>
      <c r="D48" s="21">
        <v>-220</v>
      </c>
      <c r="J48" s="3"/>
    </row>
    <row r="49" spans="10:10" x14ac:dyDescent="0.25">
      <c r="J49" s="3"/>
    </row>
    <row r="50" spans="10:10" x14ac:dyDescent="0.25">
      <c r="J50" s="3"/>
    </row>
    <row r="96" spans="1:4" x14ac:dyDescent="0.25">
      <c r="A96" s="21">
        <v>1</v>
      </c>
      <c r="B96" s="21" t="s">
        <v>153</v>
      </c>
      <c r="C96" s="21" t="s">
        <v>153</v>
      </c>
      <c r="D96" s="21">
        <v>0</v>
      </c>
    </row>
    <row r="97" spans="1:4" x14ac:dyDescent="0.25">
      <c r="A97" s="21">
        <v>1</v>
      </c>
      <c r="B97" s="21" t="s">
        <v>123</v>
      </c>
      <c r="C97" s="21" t="s">
        <v>139</v>
      </c>
      <c r="D97" s="21">
        <v>-3600</v>
      </c>
    </row>
    <row r="98" spans="1:4" x14ac:dyDescent="0.25">
      <c r="A98" s="21">
        <v>1</v>
      </c>
      <c r="B98" s="21" t="s">
        <v>59</v>
      </c>
      <c r="C98" s="21" t="s">
        <v>70</v>
      </c>
      <c r="D98" s="21">
        <v>-14663</v>
      </c>
    </row>
    <row r="99" spans="1:4" x14ac:dyDescent="0.25">
      <c r="A99" s="21">
        <v>1</v>
      </c>
      <c r="B99" s="21" t="s">
        <v>59</v>
      </c>
      <c r="C99" s="21" t="s">
        <v>71</v>
      </c>
      <c r="D99" s="21">
        <v>0</v>
      </c>
    </row>
    <row r="100" spans="1:4" x14ac:dyDescent="0.25">
      <c r="A100" s="21">
        <v>1</v>
      </c>
      <c r="B100" s="21" t="s">
        <v>383</v>
      </c>
      <c r="C100" s="21" t="s">
        <v>59</v>
      </c>
      <c r="D100" s="21">
        <v>-2500</v>
      </c>
    </row>
    <row r="101" spans="1:4" x14ac:dyDescent="0.25">
      <c r="A101" s="21">
        <v>1</v>
      </c>
      <c r="B101" s="21" t="s">
        <v>142</v>
      </c>
      <c r="C101" s="21" t="s">
        <v>72</v>
      </c>
      <c r="D101" s="21">
        <v>-17450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2"/>
  <sheetViews>
    <sheetView workbookViewId="0">
      <selection activeCell="A2" sqref="A2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16384" width="9.140625" style="21"/>
  </cols>
  <sheetData>
    <row r="1" spans="1:10" x14ac:dyDescent="0.25">
      <c r="A1" s="29">
        <v>42278</v>
      </c>
      <c r="B1" s="28"/>
      <c r="C1" s="28"/>
      <c r="D1" s="28"/>
    </row>
    <row r="2" spans="1:10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</row>
    <row r="3" spans="1:10" x14ac:dyDescent="0.25">
      <c r="C3" s="21" t="s">
        <v>90</v>
      </c>
      <c r="D3" s="21">
        <f>SUM(D7:D103)</f>
        <v>18952</v>
      </c>
      <c r="E3" s="17" t="s">
        <v>403</v>
      </c>
      <c r="F3" s="2">
        <v>-2973</v>
      </c>
      <c r="G3"/>
    </row>
    <row r="4" spans="1:10" x14ac:dyDescent="0.25">
      <c r="C4" s="21" t="s">
        <v>73</v>
      </c>
      <c r="D4" s="21">
        <v>57975</v>
      </c>
      <c r="E4" s="17" t="s">
        <v>123</v>
      </c>
      <c r="F4" s="2">
        <v>-1000</v>
      </c>
      <c r="G4"/>
    </row>
    <row r="5" spans="1:10" x14ac:dyDescent="0.25">
      <c r="A5" s="4"/>
      <c r="B5" s="4"/>
      <c r="C5" s="4" t="s">
        <v>93</v>
      </c>
      <c r="D5" s="4">
        <f>SUM(D3:D4)</f>
        <v>76927</v>
      </c>
      <c r="E5" s="17" t="s">
        <v>135</v>
      </c>
      <c r="F5" s="2">
        <v>-10418</v>
      </c>
      <c r="G5"/>
    </row>
    <row r="6" spans="1:10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154</v>
      </c>
      <c r="F6" s="2">
        <v>-3457</v>
      </c>
      <c r="G6"/>
    </row>
    <row r="7" spans="1:10" ht="15" customHeight="1" x14ac:dyDescent="0.25">
      <c r="A7" s="21">
        <v>1</v>
      </c>
      <c r="B7" s="21" t="s">
        <v>126</v>
      </c>
      <c r="C7" s="21" t="s">
        <v>69</v>
      </c>
      <c r="D7" s="21">
        <v>108000</v>
      </c>
      <c r="E7" s="17" t="s">
        <v>59</v>
      </c>
      <c r="F7" s="2">
        <v>-37000</v>
      </c>
      <c r="G7"/>
    </row>
    <row r="8" spans="1:10" ht="15" customHeight="1" x14ac:dyDescent="0.25">
      <c r="A8" s="21">
        <v>1</v>
      </c>
      <c r="B8" s="21" t="s">
        <v>126</v>
      </c>
      <c r="C8" s="21" t="s">
        <v>433</v>
      </c>
      <c r="D8" s="21">
        <v>34261</v>
      </c>
      <c r="E8" s="17" t="s">
        <v>134</v>
      </c>
      <c r="F8" s="2">
        <v>-40653</v>
      </c>
      <c r="G8"/>
    </row>
    <row r="9" spans="1:10" ht="15" customHeight="1" x14ac:dyDescent="0.25">
      <c r="A9" s="21">
        <v>1</v>
      </c>
      <c r="B9" s="21" t="s">
        <v>134</v>
      </c>
      <c r="C9" s="21" t="s">
        <v>409</v>
      </c>
      <c r="D9" s="21">
        <v>-1200</v>
      </c>
      <c r="E9" s="17" t="s">
        <v>126</v>
      </c>
      <c r="F9" s="2">
        <v>144261</v>
      </c>
      <c r="G9"/>
    </row>
    <row r="10" spans="1:10" ht="15" customHeight="1" x14ac:dyDescent="0.25">
      <c r="A10" s="21">
        <v>1</v>
      </c>
      <c r="B10" s="21" t="s">
        <v>154</v>
      </c>
      <c r="C10" s="21" t="s">
        <v>410</v>
      </c>
      <c r="D10" s="21">
        <v>-154</v>
      </c>
      <c r="E10" s="17" t="s">
        <v>153</v>
      </c>
      <c r="F10" s="2">
        <v>-100</v>
      </c>
      <c r="G10"/>
    </row>
    <row r="11" spans="1:10" ht="15" customHeight="1" x14ac:dyDescent="0.25">
      <c r="A11" s="21">
        <v>3</v>
      </c>
      <c r="B11" s="21" t="s">
        <v>403</v>
      </c>
      <c r="C11" s="21" t="s">
        <v>411</v>
      </c>
      <c r="D11" s="21">
        <v>-1581</v>
      </c>
      <c r="E11" s="17" t="s">
        <v>132</v>
      </c>
      <c r="F11" s="2">
        <v>-5229</v>
      </c>
      <c r="G11"/>
    </row>
    <row r="12" spans="1:10" ht="15" customHeight="1" x14ac:dyDescent="0.25">
      <c r="A12" s="21">
        <v>3</v>
      </c>
      <c r="B12" s="21" t="s">
        <v>132</v>
      </c>
      <c r="C12" s="21" t="s">
        <v>412</v>
      </c>
      <c r="D12" s="21">
        <v>-394</v>
      </c>
      <c r="E12" s="17" t="s">
        <v>142</v>
      </c>
      <c r="F12" s="2">
        <v>-17450</v>
      </c>
      <c r="G12"/>
    </row>
    <row r="13" spans="1:10" x14ac:dyDescent="0.25">
      <c r="A13" s="21">
        <v>4</v>
      </c>
      <c r="B13" s="21" t="s">
        <v>134</v>
      </c>
      <c r="C13" s="21" t="s">
        <v>413</v>
      </c>
      <c r="D13" s="21">
        <v>-1476</v>
      </c>
      <c r="E13" s="17" t="s">
        <v>173</v>
      </c>
      <c r="F13" s="2">
        <v>-6383</v>
      </c>
      <c r="G13"/>
      <c r="J13" s="3"/>
    </row>
    <row r="14" spans="1:10" x14ac:dyDescent="0.25">
      <c r="A14" s="21">
        <v>5</v>
      </c>
      <c r="B14" s="21" t="s">
        <v>173</v>
      </c>
      <c r="C14" s="21" t="s">
        <v>283</v>
      </c>
      <c r="D14" s="21">
        <v>-525</v>
      </c>
      <c r="E14" s="17" t="s">
        <v>143</v>
      </c>
      <c r="F14" s="2"/>
      <c r="G14"/>
      <c r="J14" s="3"/>
    </row>
    <row r="15" spans="1:10" x14ac:dyDescent="0.25">
      <c r="A15" s="21">
        <v>5</v>
      </c>
      <c r="B15" s="21" t="s">
        <v>134</v>
      </c>
      <c r="C15" s="21" t="s">
        <v>414</v>
      </c>
      <c r="D15" s="21">
        <v>-100</v>
      </c>
      <c r="E15" s="17" t="s">
        <v>141</v>
      </c>
      <c r="F15" s="2">
        <v>-390</v>
      </c>
      <c r="G15"/>
      <c r="J15" s="3"/>
    </row>
    <row r="16" spans="1:10" x14ac:dyDescent="0.25">
      <c r="A16" s="21">
        <v>5</v>
      </c>
      <c r="B16" s="21" t="s">
        <v>154</v>
      </c>
      <c r="C16" s="21" t="s">
        <v>265</v>
      </c>
      <c r="D16" s="21">
        <v>-2403</v>
      </c>
      <c r="E16" s="17" t="s">
        <v>138</v>
      </c>
      <c r="F16" s="2">
        <v>-256</v>
      </c>
      <c r="G16"/>
      <c r="J16" s="3"/>
    </row>
    <row r="17" spans="1:10" x14ac:dyDescent="0.25">
      <c r="A17" s="21">
        <v>5</v>
      </c>
      <c r="B17" s="21" t="s">
        <v>135</v>
      </c>
      <c r="C17" s="21" t="s">
        <v>155</v>
      </c>
      <c r="D17" s="21">
        <v>-1918</v>
      </c>
      <c r="E17" s="17" t="s">
        <v>144</v>
      </c>
      <c r="F17" s="2">
        <v>18952</v>
      </c>
      <c r="G17"/>
      <c r="J17" s="3"/>
    </row>
    <row r="18" spans="1:10" x14ac:dyDescent="0.25">
      <c r="A18" s="21">
        <v>5</v>
      </c>
      <c r="B18" s="21" t="s">
        <v>135</v>
      </c>
      <c r="C18" s="21" t="s">
        <v>347</v>
      </c>
      <c r="D18" s="21">
        <v>-8500</v>
      </c>
      <c r="E18"/>
      <c r="F18"/>
      <c r="G18"/>
      <c r="J18" s="3"/>
    </row>
    <row r="19" spans="1:10" x14ac:dyDescent="0.25">
      <c r="A19" s="21">
        <v>7</v>
      </c>
      <c r="B19" s="21" t="s">
        <v>173</v>
      </c>
      <c r="C19" s="21" t="s">
        <v>206</v>
      </c>
      <c r="D19" s="21">
        <v>-800</v>
      </c>
      <c r="E19"/>
      <c r="F19"/>
      <c r="G19"/>
      <c r="J19" s="3"/>
    </row>
    <row r="20" spans="1:10" x14ac:dyDescent="0.25">
      <c r="A20" s="21">
        <v>7</v>
      </c>
      <c r="B20" s="21" t="s">
        <v>132</v>
      </c>
      <c r="C20" s="21" t="s">
        <v>241</v>
      </c>
      <c r="D20" s="21">
        <v>-235</v>
      </c>
      <c r="J20" s="3"/>
    </row>
    <row r="21" spans="1:10" x14ac:dyDescent="0.25">
      <c r="A21" s="21">
        <v>7</v>
      </c>
      <c r="B21" s="21" t="s">
        <v>134</v>
      </c>
      <c r="C21" s="21" t="s">
        <v>415</v>
      </c>
      <c r="D21" s="21">
        <v>-1222</v>
      </c>
      <c r="J21" s="3"/>
    </row>
    <row r="22" spans="1:10" x14ac:dyDescent="0.25">
      <c r="A22" s="21">
        <v>10</v>
      </c>
      <c r="B22" s="21" t="s">
        <v>154</v>
      </c>
      <c r="C22" s="21" t="s">
        <v>94</v>
      </c>
      <c r="D22" s="21">
        <v>-250</v>
      </c>
      <c r="J22" s="3"/>
    </row>
    <row r="23" spans="1:10" x14ac:dyDescent="0.25">
      <c r="A23" s="21">
        <v>10</v>
      </c>
      <c r="B23" s="21" t="s">
        <v>154</v>
      </c>
      <c r="C23" s="21" t="s">
        <v>102</v>
      </c>
      <c r="D23" s="21">
        <v>-200</v>
      </c>
      <c r="J23" s="3"/>
    </row>
    <row r="24" spans="1:10" x14ac:dyDescent="0.25">
      <c r="A24" s="21">
        <v>10</v>
      </c>
      <c r="B24" s="21" t="s">
        <v>134</v>
      </c>
      <c r="C24" s="21" t="s">
        <v>416</v>
      </c>
      <c r="D24" s="21">
        <v>-350</v>
      </c>
      <c r="J24" s="3"/>
    </row>
    <row r="25" spans="1:10" x14ac:dyDescent="0.25">
      <c r="A25" s="21">
        <v>11</v>
      </c>
      <c r="B25" s="21" t="s">
        <v>134</v>
      </c>
      <c r="C25" s="21" t="s">
        <v>417</v>
      </c>
      <c r="D25" s="21">
        <v>-3650</v>
      </c>
      <c r="J25" s="3"/>
    </row>
    <row r="26" spans="1:10" x14ac:dyDescent="0.25">
      <c r="A26" s="21">
        <v>11</v>
      </c>
      <c r="B26" s="21" t="s">
        <v>132</v>
      </c>
      <c r="C26" s="21" t="s">
        <v>151</v>
      </c>
      <c r="D26" s="21">
        <v>-570</v>
      </c>
      <c r="J26" s="3"/>
    </row>
    <row r="27" spans="1:10" x14ac:dyDescent="0.25">
      <c r="A27" s="21">
        <v>12</v>
      </c>
      <c r="B27" s="21" t="s">
        <v>173</v>
      </c>
      <c r="C27" s="21" t="s">
        <v>283</v>
      </c>
      <c r="D27" s="21">
        <v>-525</v>
      </c>
      <c r="J27" s="3"/>
    </row>
    <row r="28" spans="1:10" x14ac:dyDescent="0.25">
      <c r="A28" s="21">
        <v>12</v>
      </c>
      <c r="B28" s="21" t="s">
        <v>173</v>
      </c>
      <c r="C28" s="21" t="s">
        <v>418</v>
      </c>
      <c r="D28" s="21">
        <v>-400</v>
      </c>
      <c r="J28" s="3"/>
    </row>
    <row r="29" spans="1:10" x14ac:dyDescent="0.25">
      <c r="A29" s="21">
        <v>12</v>
      </c>
      <c r="B29" s="21" t="s">
        <v>132</v>
      </c>
      <c r="C29" s="21" t="s">
        <v>146</v>
      </c>
      <c r="D29" s="21">
        <v>-258</v>
      </c>
      <c r="J29" s="3"/>
    </row>
    <row r="30" spans="1:10" x14ac:dyDescent="0.25">
      <c r="A30" s="21">
        <v>12</v>
      </c>
      <c r="B30" s="21" t="s">
        <v>141</v>
      </c>
      <c r="C30" s="21" t="s">
        <v>419</v>
      </c>
      <c r="D30" s="21">
        <v>-390</v>
      </c>
      <c r="J30" s="3"/>
    </row>
    <row r="31" spans="1:10" x14ac:dyDescent="0.25">
      <c r="A31" s="21">
        <v>14</v>
      </c>
      <c r="B31" s="21" t="s">
        <v>173</v>
      </c>
      <c r="C31" s="21" t="s">
        <v>140</v>
      </c>
      <c r="D31" s="21">
        <v>-200</v>
      </c>
      <c r="J31" s="3"/>
    </row>
    <row r="32" spans="1:10" x14ac:dyDescent="0.25">
      <c r="A32" s="21">
        <v>14</v>
      </c>
      <c r="B32" s="21" t="s">
        <v>126</v>
      </c>
      <c r="C32" s="21" t="s">
        <v>434</v>
      </c>
      <c r="D32" s="21">
        <v>0</v>
      </c>
      <c r="J32" s="3"/>
    </row>
    <row r="33" spans="1:10" x14ac:dyDescent="0.25">
      <c r="A33" s="21">
        <v>15</v>
      </c>
      <c r="B33" s="21" t="s">
        <v>403</v>
      </c>
      <c r="C33" s="21" t="s">
        <v>420</v>
      </c>
      <c r="D33" s="21">
        <v>-1000</v>
      </c>
      <c r="J33" s="3"/>
    </row>
    <row r="34" spans="1:10" x14ac:dyDescent="0.25">
      <c r="A34" s="21">
        <v>15</v>
      </c>
      <c r="B34" s="21" t="s">
        <v>132</v>
      </c>
      <c r="C34" s="21" t="s">
        <v>421</v>
      </c>
      <c r="D34" s="21">
        <v>-432</v>
      </c>
      <c r="J34" s="3"/>
    </row>
    <row r="35" spans="1:10" x14ac:dyDescent="0.25">
      <c r="A35" s="21">
        <v>16</v>
      </c>
      <c r="B35" s="21" t="s">
        <v>132</v>
      </c>
      <c r="C35" s="21" t="s">
        <v>422</v>
      </c>
      <c r="D35" s="21">
        <v>-414</v>
      </c>
      <c r="J35" s="3"/>
    </row>
    <row r="36" spans="1:10" x14ac:dyDescent="0.25">
      <c r="A36" s="21">
        <v>17</v>
      </c>
      <c r="B36" s="21" t="s">
        <v>132</v>
      </c>
      <c r="C36" s="21" t="s">
        <v>423</v>
      </c>
      <c r="D36" s="21">
        <v>-185</v>
      </c>
      <c r="J36" s="3"/>
    </row>
    <row r="37" spans="1:10" x14ac:dyDescent="0.25">
      <c r="A37" s="21">
        <v>17</v>
      </c>
      <c r="B37" s="21" t="s">
        <v>134</v>
      </c>
      <c r="C37" s="21" t="s">
        <v>355</v>
      </c>
      <c r="D37" s="21">
        <v>-1500</v>
      </c>
      <c r="J37" s="3"/>
    </row>
    <row r="38" spans="1:10" x14ac:dyDescent="0.25">
      <c r="A38" s="21">
        <v>19</v>
      </c>
      <c r="B38" s="21" t="s">
        <v>173</v>
      </c>
      <c r="C38" s="21" t="s">
        <v>206</v>
      </c>
      <c r="D38" s="21">
        <v>-1299</v>
      </c>
      <c r="J38" s="3"/>
    </row>
    <row r="39" spans="1:10" x14ac:dyDescent="0.25">
      <c r="A39" s="21">
        <v>19</v>
      </c>
      <c r="B39" s="21" t="s">
        <v>138</v>
      </c>
      <c r="C39" s="21" t="s">
        <v>424</v>
      </c>
      <c r="D39" s="21">
        <v>-256</v>
      </c>
      <c r="J39" s="3"/>
    </row>
    <row r="40" spans="1:10" x14ac:dyDescent="0.25">
      <c r="A40" s="21">
        <v>22</v>
      </c>
      <c r="B40" s="21" t="s">
        <v>134</v>
      </c>
      <c r="C40" s="21" t="s">
        <v>431</v>
      </c>
      <c r="D40" s="21">
        <v>-12650</v>
      </c>
      <c r="J40" s="3"/>
    </row>
    <row r="41" spans="1:10" x14ac:dyDescent="0.25">
      <c r="A41" s="21">
        <v>21</v>
      </c>
      <c r="B41" s="21" t="s">
        <v>173</v>
      </c>
      <c r="C41" s="21" t="s">
        <v>425</v>
      </c>
      <c r="D41" s="21">
        <v>-599</v>
      </c>
      <c r="J41" s="3"/>
    </row>
    <row r="42" spans="1:10" x14ac:dyDescent="0.25">
      <c r="A42" s="21">
        <v>22</v>
      </c>
      <c r="B42" s="21" t="s">
        <v>173</v>
      </c>
      <c r="C42" s="21" t="s">
        <v>426</v>
      </c>
      <c r="D42" s="21">
        <v>-400</v>
      </c>
      <c r="J42" s="3"/>
    </row>
    <row r="43" spans="1:10" x14ac:dyDescent="0.25">
      <c r="A43" s="21">
        <v>22</v>
      </c>
      <c r="B43" s="21" t="s">
        <v>132</v>
      </c>
      <c r="C43" s="21" t="s">
        <v>151</v>
      </c>
      <c r="D43" s="21">
        <v>-1150</v>
      </c>
      <c r="J43" s="3"/>
    </row>
    <row r="44" spans="1:10" x14ac:dyDescent="0.25">
      <c r="A44" s="21">
        <v>24</v>
      </c>
      <c r="B44" s="21" t="s">
        <v>154</v>
      </c>
      <c r="C44" s="21" t="s">
        <v>427</v>
      </c>
      <c r="D44" s="21">
        <v>-450</v>
      </c>
      <c r="J44" s="3"/>
    </row>
    <row r="45" spans="1:10" x14ac:dyDescent="0.25">
      <c r="A45" s="21">
        <v>24</v>
      </c>
      <c r="B45" s="21" t="s">
        <v>134</v>
      </c>
      <c r="C45" s="21" t="s">
        <v>428</v>
      </c>
      <c r="D45" s="21">
        <v>-14805</v>
      </c>
      <c r="J45" s="3"/>
    </row>
    <row r="46" spans="1:10" ht="14.25" customHeight="1" x14ac:dyDescent="0.25">
      <c r="A46" s="21">
        <v>24</v>
      </c>
      <c r="B46" s="21" t="s">
        <v>132</v>
      </c>
      <c r="C46" s="21" t="s">
        <v>429</v>
      </c>
      <c r="D46" s="21">
        <v>-1091</v>
      </c>
      <c r="J46" s="3"/>
    </row>
    <row r="47" spans="1:10" x14ac:dyDescent="0.25">
      <c r="A47" s="21">
        <v>24</v>
      </c>
      <c r="B47" s="21" t="s">
        <v>126</v>
      </c>
      <c r="C47" s="21" t="s">
        <v>435</v>
      </c>
      <c r="D47" s="21">
        <v>2000</v>
      </c>
      <c r="J47" s="3"/>
    </row>
    <row r="48" spans="1:10" x14ac:dyDescent="0.25">
      <c r="A48" s="21">
        <v>25</v>
      </c>
      <c r="B48" s="21" t="s">
        <v>134</v>
      </c>
      <c r="C48" s="21" t="s">
        <v>430</v>
      </c>
      <c r="D48" s="21">
        <v>-2100</v>
      </c>
      <c r="J48" s="3"/>
    </row>
    <row r="49" spans="1:10" x14ac:dyDescent="0.25">
      <c r="A49" s="21">
        <v>25</v>
      </c>
      <c r="B49" s="21" t="s">
        <v>403</v>
      </c>
      <c r="C49" s="21" t="s">
        <v>432</v>
      </c>
      <c r="D49" s="21">
        <v>-392</v>
      </c>
      <c r="J49" s="3"/>
    </row>
    <row r="50" spans="1:10" x14ac:dyDescent="0.25">
      <c r="A50" s="21">
        <v>25</v>
      </c>
      <c r="B50" s="21" t="s">
        <v>173</v>
      </c>
      <c r="C50" s="21" t="s">
        <v>283</v>
      </c>
      <c r="D50" s="21">
        <v>-735</v>
      </c>
      <c r="J50" s="3"/>
    </row>
    <row r="51" spans="1:10" x14ac:dyDescent="0.25">
      <c r="A51" s="21">
        <v>27</v>
      </c>
      <c r="B51" s="21" t="s">
        <v>173</v>
      </c>
      <c r="C51" s="21" t="s">
        <v>206</v>
      </c>
      <c r="D51" s="21">
        <v>-900</v>
      </c>
      <c r="J51" s="3"/>
    </row>
    <row r="52" spans="1:10" x14ac:dyDescent="0.25">
      <c r="A52" s="21">
        <v>28</v>
      </c>
      <c r="B52" s="21" t="s">
        <v>134</v>
      </c>
      <c r="C52" s="21" t="s">
        <v>355</v>
      </c>
      <c r="D52" s="21">
        <v>-1600</v>
      </c>
    </row>
    <row r="53" spans="1:10" x14ac:dyDescent="0.25">
      <c r="A53" s="21">
        <v>30</v>
      </c>
      <c r="B53" s="21" t="s">
        <v>132</v>
      </c>
      <c r="C53" s="21" t="s">
        <v>151</v>
      </c>
      <c r="D53" s="21">
        <v>-500</v>
      </c>
    </row>
    <row r="97" spans="1:4" x14ac:dyDescent="0.25">
      <c r="A97" s="21">
        <v>1</v>
      </c>
      <c r="B97" s="21" t="s">
        <v>153</v>
      </c>
      <c r="C97" s="21" t="s">
        <v>153</v>
      </c>
      <c r="D97" s="21">
        <v>-100</v>
      </c>
    </row>
    <row r="98" spans="1:4" x14ac:dyDescent="0.25">
      <c r="A98" s="21">
        <v>1</v>
      </c>
      <c r="B98" s="21" t="s">
        <v>123</v>
      </c>
      <c r="C98" s="21" t="s">
        <v>139</v>
      </c>
      <c r="D98" s="21">
        <v>-1000</v>
      </c>
    </row>
    <row r="99" spans="1:4" x14ac:dyDescent="0.25">
      <c r="A99" s="21">
        <v>1</v>
      </c>
      <c r="B99" s="21" t="s">
        <v>59</v>
      </c>
      <c r="C99" s="21" t="s">
        <v>71</v>
      </c>
      <c r="D99" s="21">
        <v>-22000</v>
      </c>
    </row>
    <row r="100" spans="1:4" x14ac:dyDescent="0.25">
      <c r="A100" s="21">
        <v>1</v>
      </c>
      <c r="B100" s="21" t="s">
        <v>59</v>
      </c>
      <c r="C100" s="21" t="s">
        <v>70</v>
      </c>
      <c r="D100" s="21">
        <v>-12500</v>
      </c>
    </row>
    <row r="101" spans="1:4" x14ac:dyDescent="0.25">
      <c r="A101" s="21">
        <v>1</v>
      </c>
      <c r="B101" s="21" t="s">
        <v>59</v>
      </c>
      <c r="C101" s="21" t="s">
        <v>383</v>
      </c>
      <c r="D101" s="21">
        <v>-2500</v>
      </c>
    </row>
    <row r="102" spans="1:4" x14ac:dyDescent="0.25">
      <c r="A102" s="21">
        <v>1</v>
      </c>
      <c r="B102" s="21" t="s">
        <v>142</v>
      </c>
      <c r="C102" s="21" t="s">
        <v>72</v>
      </c>
      <c r="D102" s="21">
        <v>-17450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7"/>
  <sheetViews>
    <sheetView workbookViewId="0">
      <selection activeCell="A3" sqref="A3:D107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16384" width="9.140625" style="21"/>
  </cols>
  <sheetData>
    <row r="1" spans="1:10" x14ac:dyDescent="0.25">
      <c r="A1" s="29">
        <v>42309</v>
      </c>
      <c r="B1" s="28"/>
      <c r="C1" s="28"/>
      <c r="D1" s="28"/>
    </row>
    <row r="2" spans="1:10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</row>
    <row r="3" spans="1:10" x14ac:dyDescent="0.25">
      <c r="C3" s="21" t="s">
        <v>90</v>
      </c>
      <c r="D3" s="21">
        <f>SUM(D7:D108)</f>
        <v>-27231.23000000001</v>
      </c>
      <c r="E3" s="17" t="s">
        <v>403</v>
      </c>
      <c r="F3" s="2">
        <v>-4686.5</v>
      </c>
      <c r="G3"/>
    </row>
    <row r="4" spans="1:10" x14ac:dyDescent="0.25">
      <c r="C4" s="21" t="s">
        <v>73</v>
      </c>
      <c r="D4" s="21">
        <v>76927</v>
      </c>
      <c r="E4" s="17" t="s">
        <v>123</v>
      </c>
      <c r="F4" s="2">
        <v>-1100</v>
      </c>
      <c r="G4"/>
    </row>
    <row r="5" spans="1:10" x14ac:dyDescent="0.25">
      <c r="A5" s="4"/>
      <c r="B5" s="4"/>
      <c r="C5" s="4" t="s">
        <v>93</v>
      </c>
      <c r="D5" s="4">
        <f>SUM(D3:D4)</f>
        <v>49695.76999999999</v>
      </c>
      <c r="E5" s="17" t="s">
        <v>135</v>
      </c>
      <c r="F5" s="2">
        <v>-9775</v>
      </c>
      <c r="G5"/>
    </row>
    <row r="6" spans="1:10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154</v>
      </c>
      <c r="F6" s="2">
        <v>-3492</v>
      </c>
      <c r="G6"/>
    </row>
    <row r="7" spans="1:10" ht="15" customHeight="1" x14ac:dyDescent="0.25">
      <c r="A7" s="21">
        <v>1</v>
      </c>
      <c r="B7" s="21" t="s">
        <v>126</v>
      </c>
      <c r="C7" s="21" t="s">
        <v>69</v>
      </c>
      <c r="D7" s="21">
        <v>108000</v>
      </c>
      <c r="E7" s="17" t="s">
        <v>141</v>
      </c>
      <c r="F7" s="2">
        <v>-380.73</v>
      </c>
      <c r="G7"/>
    </row>
    <row r="8" spans="1:10" ht="15" customHeight="1" x14ac:dyDescent="0.25">
      <c r="A8" s="21">
        <v>1</v>
      </c>
      <c r="B8" s="21" t="s">
        <v>126</v>
      </c>
      <c r="C8" s="21" t="s">
        <v>433</v>
      </c>
      <c r="D8" s="21">
        <v>5739</v>
      </c>
      <c r="E8" s="17" t="s">
        <v>59</v>
      </c>
      <c r="F8" s="2">
        <v>-33500</v>
      </c>
      <c r="G8"/>
    </row>
    <row r="9" spans="1:10" ht="15" customHeight="1" x14ac:dyDescent="0.25">
      <c r="A9" s="21">
        <v>1</v>
      </c>
      <c r="B9" s="21" t="s">
        <v>126</v>
      </c>
      <c r="C9" s="21" t="s">
        <v>139</v>
      </c>
      <c r="D9" s="21">
        <v>1000</v>
      </c>
      <c r="E9" s="17" t="s">
        <v>134</v>
      </c>
      <c r="F9" s="2">
        <v>-150880</v>
      </c>
      <c r="G9"/>
    </row>
    <row r="10" spans="1:10" ht="15" customHeight="1" x14ac:dyDescent="0.25">
      <c r="A10" s="21">
        <v>1</v>
      </c>
      <c r="B10" s="21" t="s">
        <v>126</v>
      </c>
      <c r="C10" s="21" t="s">
        <v>475</v>
      </c>
      <c r="D10" s="21">
        <v>95550</v>
      </c>
      <c r="E10" s="17" t="s">
        <v>130</v>
      </c>
      <c r="F10" s="2">
        <v>-240</v>
      </c>
      <c r="G10"/>
    </row>
    <row r="11" spans="1:10" ht="15" customHeight="1" x14ac:dyDescent="0.25">
      <c r="A11" s="21">
        <v>1</v>
      </c>
      <c r="B11" s="21" t="s">
        <v>154</v>
      </c>
      <c r="C11" s="21" t="s">
        <v>388</v>
      </c>
      <c r="D11" s="21">
        <v>-230</v>
      </c>
      <c r="E11" s="17" t="s">
        <v>126</v>
      </c>
      <c r="F11" s="2">
        <v>213489</v>
      </c>
      <c r="G11"/>
    </row>
    <row r="12" spans="1:10" ht="15" customHeight="1" x14ac:dyDescent="0.25">
      <c r="A12" s="21">
        <v>1</v>
      </c>
      <c r="B12" s="21" t="s">
        <v>134</v>
      </c>
      <c r="C12" s="21" t="s">
        <v>436</v>
      </c>
      <c r="D12" s="21">
        <v>-1300</v>
      </c>
      <c r="E12" s="17" t="s">
        <v>128</v>
      </c>
      <c r="F12" s="2">
        <v>-185</v>
      </c>
      <c r="G12"/>
    </row>
    <row r="13" spans="1:10" x14ac:dyDescent="0.25">
      <c r="A13" s="21">
        <v>2</v>
      </c>
      <c r="B13" s="21" t="s">
        <v>173</v>
      </c>
      <c r="C13" s="21" t="s">
        <v>206</v>
      </c>
      <c r="D13" s="21">
        <v>-730</v>
      </c>
      <c r="E13" s="17" t="s">
        <v>153</v>
      </c>
      <c r="F13" s="2">
        <v>-630</v>
      </c>
      <c r="G13"/>
      <c r="J13" s="3"/>
    </row>
    <row r="14" spans="1:10" x14ac:dyDescent="0.25">
      <c r="A14" s="21">
        <v>2</v>
      </c>
      <c r="B14" s="21" t="s">
        <v>154</v>
      </c>
      <c r="C14" s="21" t="s">
        <v>232</v>
      </c>
      <c r="D14" s="21">
        <v>-2318</v>
      </c>
      <c r="E14" s="17" t="s">
        <v>132</v>
      </c>
      <c r="F14" s="2">
        <v>-1528</v>
      </c>
      <c r="G14"/>
      <c r="J14" s="3"/>
    </row>
    <row r="15" spans="1:10" x14ac:dyDescent="0.25">
      <c r="A15" s="21">
        <v>2</v>
      </c>
      <c r="B15" s="21" t="s">
        <v>135</v>
      </c>
      <c r="C15" s="21" t="s">
        <v>232</v>
      </c>
      <c r="D15" s="21">
        <v>-2087</v>
      </c>
      <c r="E15" s="17" t="s">
        <v>138</v>
      </c>
      <c r="F15" s="2">
        <v>-5033</v>
      </c>
      <c r="G15"/>
      <c r="J15" s="3"/>
    </row>
    <row r="16" spans="1:10" x14ac:dyDescent="0.25">
      <c r="A16" s="21">
        <v>2</v>
      </c>
      <c r="B16" s="21" t="s">
        <v>135</v>
      </c>
      <c r="C16" s="21" t="s">
        <v>181</v>
      </c>
      <c r="D16" s="21">
        <v>-2000</v>
      </c>
      <c r="E16" s="17" t="s">
        <v>142</v>
      </c>
      <c r="F16" s="2">
        <v>-17450</v>
      </c>
      <c r="G16"/>
      <c r="J16" s="3"/>
    </row>
    <row r="17" spans="1:10" x14ac:dyDescent="0.25">
      <c r="A17" s="21">
        <v>5</v>
      </c>
      <c r="B17" s="21" t="s">
        <v>135</v>
      </c>
      <c r="C17" s="21" t="s">
        <v>452</v>
      </c>
      <c r="D17" s="21">
        <v>-2700</v>
      </c>
      <c r="E17" s="17" t="s">
        <v>173</v>
      </c>
      <c r="F17" s="2">
        <v>-9130</v>
      </c>
      <c r="G17"/>
      <c r="J17" s="3"/>
    </row>
    <row r="18" spans="1:10" x14ac:dyDescent="0.25">
      <c r="A18" s="21">
        <v>5</v>
      </c>
      <c r="B18" s="21" t="s">
        <v>134</v>
      </c>
      <c r="C18" s="21" t="s">
        <v>453</v>
      </c>
      <c r="D18" s="21">
        <v>-4500</v>
      </c>
      <c r="E18" s="17" t="s">
        <v>309</v>
      </c>
      <c r="F18" s="2">
        <v>-2510</v>
      </c>
      <c r="G18"/>
      <c r="J18" s="3"/>
    </row>
    <row r="19" spans="1:10" x14ac:dyDescent="0.25">
      <c r="A19" s="21">
        <v>8</v>
      </c>
      <c r="B19" s="21" t="s">
        <v>134</v>
      </c>
      <c r="C19" s="21" t="s">
        <v>454</v>
      </c>
      <c r="D19" s="21">
        <v>-2000</v>
      </c>
      <c r="E19" s="17" t="s">
        <v>144</v>
      </c>
      <c r="F19" s="2">
        <v>-27031.229999999981</v>
      </c>
      <c r="G19"/>
      <c r="J19" s="3"/>
    </row>
    <row r="20" spans="1:10" x14ac:dyDescent="0.25">
      <c r="A20" s="21">
        <v>8</v>
      </c>
      <c r="B20" s="21" t="s">
        <v>134</v>
      </c>
      <c r="C20" s="21" t="s">
        <v>455</v>
      </c>
      <c r="D20" s="21">
        <v>-2000</v>
      </c>
      <c r="E20"/>
      <c r="F20"/>
      <c r="J20" s="3"/>
    </row>
    <row r="21" spans="1:10" x14ac:dyDescent="0.25">
      <c r="A21" s="21">
        <v>8</v>
      </c>
      <c r="B21" s="21" t="s">
        <v>132</v>
      </c>
      <c r="C21" s="21" t="s">
        <v>456</v>
      </c>
      <c r="D21" s="21">
        <v>-262</v>
      </c>
      <c r="J21" s="3"/>
    </row>
    <row r="22" spans="1:10" x14ac:dyDescent="0.25">
      <c r="A22" s="21">
        <v>8</v>
      </c>
      <c r="B22" s="21" t="s">
        <v>134</v>
      </c>
      <c r="C22" s="21" t="s">
        <v>457</v>
      </c>
      <c r="D22" s="21">
        <v>-3800</v>
      </c>
      <c r="J22" s="3"/>
    </row>
    <row r="23" spans="1:10" x14ac:dyDescent="0.25">
      <c r="A23" s="21">
        <v>9</v>
      </c>
      <c r="B23" s="21" t="s">
        <v>135</v>
      </c>
      <c r="C23" s="21" t="s">
        <v>87</v>
      </c>
      <c r="D23" s="21">
        <v>-2988</v>
      </c>
      <c r="J23" s="3"/>
    </row>
    <row r="24" spans="1:10" x14ac:dyDescent="0.25">
      <c r="A24" s="21">
        <v>9</v>
      </c>
      <c r="B24" s="21" t="s">
        <v>134</v>
      </c>
      <c r="C24" s="21" t="s">
        <v>458</v>
      </c>
      <c r="D24" s="21">
        <v>-825</v>
      </c>
      <c r="J24" s="3"/>
    </row>
    <row r="25" spans="1:10" x14ac:dyDescent="0.25">
      <c r="A25" s="21">
        <v>11</v>
      </c>
      <c r="B25" s="21" t="s">
        <v>403</v>
      </c>
      <c r="C25" s="21" t="s">
        <v>459</v>
      </c>
      <c r="D25" s="21">
        <v>-588.5</v>
      </c>
      <c r="J25" s="3"/>
    </row>
    <row r="26" spans="1:10" x14ac:dyDescent="0.25">
      <c r="A26" s="21">
        <v>13</v>
      </c>
      <c r="B26" s="21" t="s">
        <v>132</v>
      </c>
      <c r="C26" s="21" t="s">
        <v>151</v>
      </c>
      <c r="D26" s="21">
        <v>-552</v>
      </c>
      <c r="J26" s="3"/>
    </row>
    <row r="27" spans="1:10" x14ac:dyDescent="0.25">
      <c r="A27" s="21">
        <v>14</v>
      </c>
      <c r="B27" s="21" t="s">
        <v>138</v>
      </c>
      <c r="C27" s="21" t="s">
        <v>460</v>
      </c>
      <c r="D27" s="21">
        <v>-2305</v>
      </c>
      <c r="J27" s="3"/>
    </row>
    <row r="28" spans="1:10" x14ac:dyDescent="0.25">
      <c r="A28" s="21">
        <v>14</v>
      </c>
      <c r="B28" s="21" t="s">
        <v>154</v>
      </c>
      <c r="C28" s="21" t="s">
        <v>94</v>
      </c>
      <c r="D28" s="21">
        <v>-250</v>
      </c>
      <c r="J28" s="3"/>
    </row>
    <row r="29" spans="1:10" x14ac:dyDescent="0.25">
      <c r="A29" s="21">
        <v>14</v>
      </c>
      <c r="B29" s="21" t="s">
        <v>134</v>
      </c>
      <c r="C29" s="21" t="s">
        <v>461</v>
      </c>
      <c r="D29" s="21">
        <v>-3250</v>
      </c>
      <c r="J29" s="3"/>
    </row>
    <row r="30" spans="1:10" x14ac:dyDescent="0.25">
      <c r="A30" s="21">
        <v>15</v>
      </c>
      <c r="B30" s="21" t="s">
        <v>403</v>
      </c>
      <c r="C30" s="21" t="s">
        <v>462</v>
      </c>
      <c r="D30" s="21">
        <v>-1000</v>
      </c>
      <c r="J30" s="3"/>
    </row>
    <row r="31" spans="1:10" x14ac:dyDescent="0.25">
      <c r="A31" s="21">
        <v>15</v>
      </c>
      <c r="B31" s="21" t="s">
        <v>154</v>
      </c>
      <c r="C31" s="21" t="s">
        <v>219</v>
      </c>
      <c r="D31" s="21">
        <v>-200</v>
      </c>
      <c r="J31" s="3"/>
    </row>
    <row r="32" spans="1:10" x14ac:dyDescent="0.25">
      <c r="A32" s="21">
        <v>15</v>
      </c>
      <c r="B32" s="21" t="s">
        <v>138</v>
      </c>
      <c r="C32" s="21" t="s">
        <v>463</v>
      </c>
      <c r="D32" s="21">
        <v>-1248</v>
      </c>
      <c r="J32" s="3"/>
    </row>
    <row r="33" spans="1:10" x14ac:dyDescent="0.25">
      <c r="A33" s="21">
        <v>15</v>
      </c>
      <c r="B33" s="21" t="s">
        <v>173</v>
      </c>
      <c r="C33" s="21" t="s">
        <v>465</v>
      </c>
      <c r="D33" s="21">
        <v>-6000</v>
      </c>
      <c r="J33" s="3"/>
    </row>
    <row r="34" spans="1:10" x14ac:dyDescent="0.25">
      <c r="A34" s="21">
        <v>16</v>
      </c>
      <c r="B34" s="21" t="s">
        <v>403</v>
      </c>
      <c r="C34" s="21" t="s">
        <v>464</v>
      </c>
      <c r="D34" s="21">
        <v>-2200</v>
      </c>
      <c r="J34" s="3"/>
    </row>
    <row r="35" spans="1:10" x14ac:dyDescent="0.25">
      <c r="A35" s="21">
        <v>16</v>
      </c>
      <c r="B35" s="21" t="s">
        <v>134</v>
      </c>
      <c r="C35" s="21" t="s">
        <v>466</v>
      </c>
      <c r="D35" s="21">
        <v>-150</v>
      </c>
      <c r="J35" s="3"/>
    </row>
    <row r="36" spans="1:10" x14ac:dyDescent="0.25">
      <c r="A36" s="21">
        <v>17</v>
      </c>
      <c r="B36" s="21" t="s">
        <v>134</v>
      </c>
      <c r="C36" s="21" t="s">
        <v>467</v>
      </c>
      <c r="D36" s="21">
        <v>-1325</v>
      </c>
      <c r="J36" s="3"/>
    </row>
    <row r="37" spans="1:10" x14ac:dyDescent="0.25">
      <c r="A37" s="21">
        <v>17</v>
      </c>
      <c r="B37" s="21" t="s">
        <v>403</v>
      </c>
      <c r="C37" s="21" t="s">
        <v>468</v>
      </c>
      <c r="D37" s="21">
        <v>-288</v>
      </c>
      <c r="J37" s="3"/>
    </row>
    <row r="38" spans="1:10" x14ac:dyDescent="0.25">
      <c r="A38" s="21">
        <v>17</v>
      </c>
      <c r="B38" s="21" t="s">
        <v>141</v>
      </c>
      <c r="C38" s="21" t="s">
        <v>419</v>
      </c>
      <c r="D38" s="21">
        <v>-380.73</v>
      </c>
      <c r="J38" s="3"/>
    </row>
    <row r="39" spans="1:10" x14ac:dyDescent="0.25">
      <c r="A39" s="21">
        <v>17</v>
      </c>
      <c r="B39" s="21" t="s">
        <v>126</v>
      </c>
      <c r="C39" s="21" t="s">
        <v>123</v>
      </c>
      <c r="D39" s="21">
        <v>1600</v>
      </c>
      <c r="J39" s="3"/>
    </row>
    <row r="40" spans="1:10" x14ac:dyDescent="0.25">
      <c r="A40" s="21">
        <v>17</v>
      </c>
      <c r="B40" s="21" t="s">
        <v>134</v>
      </c>
      <c r="C40" s="21" t="s">
        <v>469</v>
      </c>
      <c r="D40" s="21">
        <v>-1600</v>
      </c>
      <c r="J40" s="3"/>
    </row>
    <row r="41" spans="1:10" x14ac:dyDescent="0.25">
      <c r="A41" s="21">
        <v>18</v>
      </c>
      <c r="B41" s="21" t="s">
        <v>134</v>
      </c>
      <c r="C41" s="21" t="s">
        <v>470</v>
      </c>
      <c r="D41" s="21">
        <v>-2100</v>
      </c>
      <c r="J41" s="3"/>
    </row>
    <row r="42" spans="1:10" x14ac:dyDescent="0.25">
      <c r="A42" s="21">
        <v>21</v>
      </c>
      <c r="B42" s="21" t="s">
        <v>154</v>
      </c>
      <c r="C42" s="21" t="s">
        <v>410</v>
      </c>
      <c r="D42" s="21">
        <v>-194</v>
      </c>
      <c r="J42" s="3"/>
    </row>
    <row r="43" spans="1:10" x14ac:dyDescent="0.25">
      <c r="A43" s="21">
        <v>21</v>
      </c>
      <c r="B43" s="21" t="s">
        <v>134</v>
      </c>
      <c r="C43" s="21" t="s">
        <v>471</v>
      </c>
      <c r="D43" s="21">
        <v>-51896</v>
      </c>
      <c r="J43" s="3"/>
    </row>
    <row r="44" spans="1:10" x14ac:dyDescent="0.25">
      <c r="A44" s="21">
        <v>21</v>
      </c>
      <c r="B44" s="21" t="s">
        <v>132</v>
      </c>
      <c r="C44" s="21" t="s">
        <v>472</v>
      </c>
      <c r="D44" s="21">
        <v>-264</v>
      </c>
      <c r="J44" s="3"/>
    </row>
    <row r="45" spans="1:10" x14ac:dyDescent="0.25">
      <c r="A45" s="21">
        <v>21</v>
      </c>
      <c r="B45" s="21" t="s">
        <v>134</v>
      </c>
      <c r="C45" s="21" t="s">
        <v>481</v>
      </c>
      <c r="D45" s="21">
        <v>-4437</v>
      </c>
      <c r="J45" s="3"/>
    </row>
    <row r="46" spans="1:10" ht="14.25" customHeight="1" x14ac:dyDescent="0.25">
      <c r="A46" s="21">
        <v>21</v>
      </c>
      <c r="B46" s="21" t="s">
        <v>134</v>
      </c>
      <c r="C46" s="21" t="s">
        <v>473</v>
      </c>
      <c r="D46" s="21">
        <v>-650</v>
      </c>
      <c r="J46" s="3"/>
    </row>
    <row r="47" spans="1:10" x14ac:dyDescent="0.25">
      <c r="A47" s="21">
        <v>21</v>
      </c>
      <c r="B47" s="21" t="s">
        <v>134</v>
      </c>
      <c r="C47" s="21" t="s">
        <v>474</v>
      </c>
      <c r="D47" s="21">
        <v>-342</v>
      </c>
      <c r="J47" s="3"/>
    </row>
    <row r="48" spans="1:10" x14ac:dyDescent="0.25">
      <c r="A48" s="21">
        <v>22</v>
      </c>
      <c r="B48" s="21" t="s">
        <v>173</v>
      </c>
      <c r="C48" s="21" t="s">
        <v>206</v>
      </c>
      <c r="D48" s="21">
        <v>-1600</v>
      </c>
      <c r="J48" s="3"/>
    </row>
    <row r="49" spans="1:10" x14ac:dyDescent="0.25">
      <c r="A49" s="21">
        <v>22</v>
      </c>
      <c r="B49" s="21" t="s">
        <v>138</v>
      </c>
      <c r="C49" s="21" t="s">
        <v>463</v>
      </c>
      <c r="D49" s="21">
        <v>-1100</v>
      </c>
      <c r="J49" s="3"/>
    </row>
    <row r="50" spans="1:10" x14ac:dyDescent="0.25">
      <c r="A50" s="21">
        <v>22</v>
      </c>
      <c r="B50" s="21" t="s">
        <v>309</v>
      </c>
      <c r="C50" s="21" t="s">
        <v>225</v>
      </c>
      <c r="D50" s="21">
        <v>-660</v>
      </c>
      <c r="J50" s="3"/>
    </row>
    <row r="51" spans="1:10" x14ac:dyDescent="0.25">
      <c r="A51" s="21">
        <v>22</v>
      </c>
      <c r="B51" s="21" t="s">
        <v>130</v>
      </c>
      <c r="C51" s="21" t="s">
        <v>211</v>
      </c>
      <c r="D51" s="21">
        <v>-240</v>
      </c>
      <c r="J51" s="3"/>
    </row>
    <row r="52" spans="1:10" x14ac:dyDescent="0.25">
      <c r="A52" s="21">
        <v>22</v>
      </c>
      <c r="B52" s="21" t="s">
        <v>128</v>
      </c>
      <c r="C52" s="21" t="s">
        <v>208</v>
      </c>
      <c r="D52" s="21">
        <v>-185</v>
      </c>
    </row>
    <row r="53" spans="1:10" x14ac:dyDescent="0.25">
      <c r="A53" s="21">
        <v>22</v>
      </c>
      <c r="B53" s="21" t="s">
        <v>134</v>
      </c>
      <c r="C53" s="21" t="s">
        <v>65</v>
      </c>
      <c r="D53" s="21">
        <v>-415</v>
      </c>
    </row>
    <row r="54" spans="1:10" x14ac:dyDescent="0.25">
      <c r="A54" s="21">
        <v>23</v>
      </c>
      <c r="B54" s="21" t="s">
        <v>134</v>
      </c>
      <c r="C54" s="21" t="s">
        <v>264</v>
      </c>
      <c r="D54" s="21">
        <v>-500</v>
      </c>
    </row>
    <row r="55" spans="1:10" x14ac:dyDescent="0.25">
      <c r="A55" s="21">
        <v>23</v>
      </c>
      <c r="B55" s="21" t="s">
        <v>138</v>
      </c>
      <c r="C55" s="21" t="s">
        <v>463</v>
      </c>
      <c r="D55" s="21">
        <v>-380</v>
      </c>
    </row>
    <row r="56" spans="1:10" x14ac:dyDescent="0.25">
      <c r="A56" s="21">
        <v>23</v>
      </c>
      <c r="B56" s="21" t="s">
        <v>309</v>
      </c>
      <c r="C56" s="21" t="s">
        <v>225</v>
      </c>
      <c r="D56" s="21">
        <v>-240</v>
      </c>
    </row>
    <row r="57" spans="1:10" x14ac:dyDescent="0.25">
      <c r="A57" s="21">
        <v>23</v>
      </c>
      <c r="B57" s="21" t="s">
        <v>134</v>
      </c>
      <c r="C57" s="21" t="s">
        <v>364</v>
      </c>
      <c r="D57" s="21">
        <v>-130</v>
      </c>
    </row>
    <row r="58" spans="1:10" x14ac:dyDescent="0.25">
      <c r="A58" s="21">
        <v>23</v>
      </c>
      <c r="B58" s="21" t="s">
        <v>134</v>
      </c>
      <c r="C58" s="21" t="s">
        <v>476</v>
      </c>
      <c r="D58" s="21">
        <v>-5200</v>
      </c>
    </row>
    <row r="59" spans="1:10" x14ac:dyDescent="0.25">
      <c r="A59" s="21">
        <v>23</v>
      </c>
      <c r="B59" s="21" t="s">
        <v>134</v>
      </c>
      <c r="C59" s="21" t="s">
        <v>477</v>
      </c>
      <c r="D59" s="21">
        <v>-500</v>
      </c>
    </row>
    <row r="60" spans="1:10" x14ac:dyDescent="0.25">
      <c r="A60" s="21">
        <v>23</v>
      </c>
      <c r="B60" s="21" t="s">
        <v>134</v>
      </c>
      <c r="C60" s="21" t="s">
        <v>478</v>
      </c>
      <c r="D60" s="21">
        <v>-1000</v>
      </c>
    </row>
    <row r="61" spans="1:10" x14ac:dyDescent="0.25">
      <c r="A61" s="21">
        <v>23</v>
      </c>
      <c r="B61" s="21" t="s">
        <v>134</v>
      </c>
      <c r="C61" s="21" t="s">
        <v>479</v>
      </c>
      <c r="D61" s="21">
        <v>-300</v>
      </c>
    </row>
    <row r="62" spans="1:10" x14ac:dyDescent="0.25">
      <c r="A62" s="21">
        <v>24</v>
      </c>
      <c r="B62" s="21" t="s">
        <v>126</v>
      </c>
      <c r="C62" s="21" t="s">
        <v>480</v>
      </c>
      <c r="D62" s="21">
        <v>1600</v>
      </c>
    </row>
    <row r="63" spans="1:10" x14ac:dyDescent="0.25">
      <c r="A63" s="21">
        <v>24</v>
      </c>
      <c r="B63" s="21" t="s">
        <v>154</v>
      </c>
      <c r="C63" s="21" t="s">
        <v>410</v>
      </c>
      <c r="D63" s="21">
        <v>-300</v>
      </c>
    </row>
    <row r="64" spans="1:10" x14ac:dyDescent="0.25">
      <c r="A64" s="21">
        <v>26</v>
      </c>
      <c r="B64" s="21" t="s">
        <v>173</v>
      </c>
      <c r="C64" s="21" t="s">
        <v>206</v>
      </c>
      <c r="D64" s="21">
        <v>-800</v>
      </c>
    </row>
    <row r="65" spans="1:4" x14ac:dyDescent="0.25">
      <c r="A65" s="21">
        <v>28</v>
      </c>
      <c r="B65" s="21" t="s">
        <v>134</v>
      </c>
      <c r="C65" s="21" t="s">
        <v>482</v>
      </c>
      <c r="D65" s="21">
        <v>-61910</v>
      </c>
    </row>
    <row r="66" spans="1:4" x14ac:dyDescent="0.25">
      <c r="A66" s="21">
        <v>28</v>
      </c>
      <c r="B66" s="21" t="s">
        <v>309</v>
      </c>
      <c r="C66" s="21" t="s">
        <v>225</v>
      </c>
      <c r="D66" s="21">
        <v>-1370</v>
      </c>
    </row>
    <row r="67" spans="1:4" x14ac:dyDescent="0.25">
      <c r="A67" s="21">
        <v>28</v>
      </c>
      <c r="B67" s="21" t="s">
        <v>132</v>
      </c>
      <c r="C67" s="21" t="s">
        <v>151</v>
      </c>
      <c r="D67" s="21">
        <v>-450</v>
      </c>
    </row>
    <row r="68" spans="1:4" x14ac:dyDescent="0.25">
      <c r="A68" s="21">
        <v>28</v>
      </c>
      <c r="B68" s="21" t="s">
        <v>134</v>
      </c>
      <c r="C68" s="21" t="s">
        <v>194</v>
      </c>
      <c r="D68" s="21">
        <v>-250</v>
      </c>
    </row>
    <row r="69" spans="1:4" x14ac:dyDescent="0.25">
      <c r="A69" s="21">
        <v>29</v>
      </c>
      <c r="B69" s="21" t="s">
        <v>140</v>
      </c>
      <c r="C69" s="21" t="s">
        <v>119</v>
      </c>
      <c r="D69" s="21">
        <v>-200</v>
      </c>
    </row>
    <row r="70" spans="1:4" x14ac:dyDescent="0.25">
      <c r="A70" s="21">
        <v>30</v>
      </c>
      <c r="B70" s="21" t="s">
        <v>134</v>
      </c>
      <c r="C70" s="21" t="s">
        <v>194</v>
      </c>
      <c r="D70" s="21">
        <v>-100</v>
      </c>
    </row>
    <row r="71" spans="1:4" x14ac:dyDescent="0.25">
      <c r="A71" s="21">
        <v>30</v>
      </c>
      <c r="B71" s="21" t="s">
        <v>134</v>
      </c>
      <c r="C71" s="21" t="s">
        <v>485</v>
      </c>
      <c r="D71" s="21">
        <v>-400</v>
      </c>
    </row>
    <row r="72" spans="1:4" x14ac:dyDescent="0.25">
      <c r="A72" s="21">
        <v>30</v>
      </c>
      <c r="B72" s="21" t="s">
        <v>403</v>
      </c>
      <c r="C72" s="21" t="s">
        <v>483</v>
      </c>
      <c r="D72" s="21">
        <v>-500</v>
      </c>
    </row>
    <row r="73" spans="1:4" x14ac:dyDescent="0.25">
      <c r="A73" s="21">
        <v>30</v>
      </c>
      <c r="B73" s="21" t="s">
        <v>403</v>
      </c>
      <c r="C73" s="21" t="s">
        <v>484</v>
      </c>
      <c r="D73" s="21">
        <v>-110</v>
      </c>
    </row>
    <row r="74" spans="1:4" x14ac:dyDescent="0.25">
      <c r="A74" s="21">
        <v>30</v>
      </c>
      <c r="B74" s="21" t="s">
        <v>309</v>
      </c>
      <c r="C74" s="21" t="s">
        <v>225</v>
      </c>
      <c r="D74" s="21">
        <v>-240</v>
      </c>
    </row>
    <row r="102" spans="1:4" x14ac:dyDescent="0.25">
      <c r="A102" s="21">
        <v>1</v>
      </c>
      <c r="B102" s="21" t="s">
        <v>153</v>
      </c>
      <c r="C102" s="21" t="s">
        <v>153</v>
      </c>
      <c r="D102" s="21">
        <v>-630</v>
      </c>
    </row>
    <row r="103" spans="1:4" x14ac:dyDescent="0.25">
      <c r="A103" s="21">
        <v>1</v>
      </c>
      <c r="B103" s="21" t="s">
        <v>123</v>
      </c>
      <c r="C103" s="21" t="s">
        <v>139</v>
      </c>
      <c r="D103" s="21">
        <v>-1100</v>
      </c>
    </row>
    <row r="104" spans="1:4" x14ac:dyDescent="0.25">
      <c r="A104" s="21">
        <v>1</v>
      </c>
      <c r="B104" s="21" t="s">
        <v>59</v>
      </c>
      <c r="C104" s="21" t="s">
        <v>71</v>
      </c>
      <c r="D104" s="21">
        <v>-22000</v>
      </c>
    </row>
    <row r="105" spans="1:4" x14ac:dyDescent="0.25">
      <c r="A105" s="21">
        <v>1</v>
      </c>
      <c r="B105" s="21" t="s">
        <v>59</v>
      </c>
      <c r="C105" s="21" t="s">
        <v>70</v>
      </c>
      <c r="D105" s="21">
        <v>-9000</v>
      </c>
    </row>
    <row r="106" spans="1:4" x14ac:dyDescent="0.25">
      <c r="A106" s="21">
        <v>1</v>
      </c>
      <c r="B106" s="21" t="s">
        <v>59</v>
      </c>
      <c r="C106" s="21" t="s">
        <v>383</v>
      </c>
      <c r="D106" s="21">
        <v>-2500</v>
      </c>
    </row>
    <row r="107" spans="1:4" x14ac:dyDescent="0.25">
      <c r="A107" s="21">
        <v>1</v>
      </c>
      <c r="B107" s="21" t="s">
        <v>142</v>
      </c>
      <c r="C107" s="21" t="s">
        <v>72</v>
      </c>
      <c r="D107" s="21">
        <v>-17450</v>
      </c>
    </row>
  </sheetData>
  <mergeCells count="1">
    <mergeCell ref="A1:D1"/>
  </mergeCells>
  <dataValidations count="2">
    <dataValidation type="list" allowBlank="1" showInputMessage="1" showErrorMessage="1" sqref="B70:B74">
      <formula1>$J$1:$J$21</formula1>
    </dataValidation>
    <dataValidation type="list" allowBlank="1" showInputMessage="1" showErrorMessage="1" sqref="B77:B107">
      <formula1>$J$1:$J$21</formula1>
    </dataValidation>
  </dataValidation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B7:B66</xm:sqref>
        </x14:dataValidation>
      </x14:dataValidations>
    </ext>
  </extLst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43"/>
  <sheetViews>
    <sheetView workbookViewId="0">
      <selection activeCell="B24" sqref="B24:D24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16384" width="9.140625" style="21"/>
  </cols>
  <sheetData>
    <row r="1" spans="1:10" x14ac:dyDescent="0.25">
      <c r="A1" s="29">
        <v>42339</v>
      </c>
      <c r="B1" s="28"/>
      <c r="C1" s="28"/>
      <c r="D1" s="28"/>
    </row>
    <row r="2" spans="1:10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</row>
    <row r="3" spans="1:10" x14ac:dyDescent="0.25">
      <c r="C3" s="21" t="s">
        <v>90</v>
      </c>
      <c r="D3" s="21">
        <f>SUM(D7:D144)</f>
        <v>-24443</v>
      </c>
      <c r="E3" s="17" t="s">
        <v>403</v>
      </c>
      <c r="F3" s="2">
        <v>-4745</v>
      </c>
      <c r="G3"/>
    </row>
    <row r="4" spans="1:10" x14ac:dyDescent="0.25">
      <c r="C4" s="21" t="s">
        <v>73</v>
      </c>
      <c r="D4" s="21">
        <v>49700</v>
      </c>
      <c r="E4" s="17" t="s">
        <v>123</v>
      </c>
      <c r="F4" s="2">
        <v>-15525</v>
      </c>
      <c r="G4"/>
    </row>
    <row r="5" spans="1:10" x14ac:dyDescent="0.25">
      <c r="A5" s="4"/>
      <c r="B5" s="4"/>
      <c r="C5" s="4" t="s">
        <v>93</v>
      </c>
      <c r="D5" s="4">
        <f>SUM(D3:D4)</f>
        <v>25257</v>
      </c>
      <c r="E5" s="17" t="s">
        <v>135</v>
      </c>
      <c r="F5" s="2">
        <v>-11700</v>
      </c>
      <c r="G5"/>
    </row>
    <row r="6" spans="1:10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154</v>
      </c>
      <c r="F6" s="2">
        <v>-3120</v>
      </c>
      <c r="G6"/>
    </row>
    <row r="7" spans="1:10" ht="15" customHeight="1" x14ac:dyDescent="0.25">
      <c r="A7" s="21">
        <v>1</v>
      </c>
      <c r="B7" s="21" t="s">
        <v>126</v>
      </c>
      <c r="C7" s="21" t="s">
        <v>69</v>
      </c>
      <c r="D7" s="21">
        <v>114000</v>
      </c>
      <c r="E7" s="17" t="s">
        <v>59</v>
      </c>
      <c r="F7" s="2">
        <v>-33500</v>
      </c>
      <c r="G7"/>
    </row>
    <row r="8" spans="1:10" ht="15" customHeight="1" x14ac:dyDescent="0.25">
      <c r="A8" s="21">
        <v>1</v>
      </c>
      <c r="B8" s="21" t="s">
        <v>126</v>
      </c>
      <c r="C8" s="21" t="s">
        <v>139</v>
      </c>
      <c r="D8" s="21">
        <v>1100</v>
      </c>
      <c r="E8" s="17" t="s">
        <v>134</v>
      </c>
      <c r="F8" s="2">
        <v>-13762</v>
      </c>
      <c r="G8"/>
    </row>
    <row r="9" spans="1:10" ht="15" customHeight="1" x14ac:dyDescent="0.25">
      <c r="A9" s="21">
        <v>1</v>
      </c>
      <c r="B9" s="21" t="s">
        <v>134</v>
      </c>
      <c r="C9" s="21" t="s">
        <v>486</v>
      </c>
      <c r="D9" s="21">
        <v>-1887</v>
      </c>
      <c r="E9" s="17" t="s">
        <v>126</v>
      </c>
      <c r="F9" s="2">
        <v>135100</v>
      </c>
      <c r="G9"/>
    </row>
    <row r="10" spans="1:10" ht="15" customHeight="1" x14ac:dyDescent="0.25">
      <c r="A10" s="21">
        <v>1</v>
      </c>
      <c r="B10" s="21" t="s">
        <v>154</v>
      </c>
      <c r="C10" s="21" t="s">
        <v>487</v>
      </c>
      <c r="D10" s="21">
        <v>-200</v>
      </c>
      <c r="E10" s="17" t="s">
        <v>128</v>
      </c>
      <c r="F10" s="2">
        <v>-1275</v>
      </c>
      <c r="G10"/>
    </row>
    <row r="11" spans="1:10" x14ac:dyDescent="0.25">
      <c r="A11" s="21">
        <v>3</v>
      </c>
      <c r="B11" s="21" t="s">
        <v>138</v>
      </c>
      <c r="C11" s="21" t="s">
        <v>101</v>
      </c>
      <c r="D11" s="21">
        <v>-185</v>
      </c>
      <c r="E11" s="17" t="s">
        <v>153</v>
      </c>
      <c r="F11" s="2">
        <v>-650</v>
      </c>
      <c r="G11"/>
      <c r="J11" s="3"/>
    </row>
    <row r="12" spans="1:10" x14ac:dyDescent="0.25">
      <c r="A12" s="21">
        <v>3</v>
      </c>
      <c r="B12" s="21" t="s">
        <v>128</v>
      </c>
      <c r="C12" s="21" t="s">
        <v>208</v>
      </c>
      <c r="D12" s="21">
        <v>-55</v>
      </c>
      <c r="E12" s="17" t="s">
        <v>132</v>
      </c>
      <c r="F12" s="2">
        <v>-4861</v>
      </c>
      <c r="G12"/>
      <c r="J12" s="3"/>
    </row>
    <row r="13" spans="1:10" x14ac:dyDescent="0.25">
      <c r="A13" s="21">
        <v>3</v>
      </c>
      <c r="B13" s="21" t="s">
        <v>132</v>
      </c>
      <c r="C13" s="21" t="s">
        <v>488</v>
      </c>
      <c r="D13" s="21">
        <v>-150</v>
      </c>
      <c r="E13" s="17" t="s">
        <v>138</v>
      </c>
      <c r="F13" s="2">
        <v>-6875</v>
      </c>
      <c r="G13"/>
      <c r="J13" s="3"/>
    </row>
    <row r="14" spans="1:10" x14ac:dyDescent="0.25">
      <c r="A14" s="21">
        <v>3</v>
      </c>
      <c r="B14" s="21" t="s">
        <v>403</v>
      </c>
      <c r="C14" s="21" t="s">
        <v>496</v>
      </c>
      <c r="D14" s="21">
        <v>-650</v>
      </c>
      <c r="E14" s="17" t="s">
        <v>142</v>
      </c>
      <c r="F14" s="2">
        <v>-17475</v>
      </c>
      <c r="G14"/>
      <c r="J14" s="3"/>
    </row>
    <row r="15" spans="1:10" x14ac:dyDescent="0.25">
      <c r="A15" s="21">
        <v>4</v>
      </c>
      <c r="B15" s="21" t="s">
        <v>138</v>
      </c>
      <c r="C15" s="21" t="s">
        <v>489</v>
      </c>
      <c r="D15" s="21">
        <v>-170</v>
      </c>
      <c r="E15" s="17" t="s">
        <v>309</v>
      </c>
      <c r="F15" s="2">
        <v>-1870</v>
      </c>
      <c r="G15"/>
      <c r="J15" s="3"/>
    </row>
    <row r="16" spans="1:10" x14ac:dyDescent="0.25">
      <c r="A16" s="21">
        <v>4</v>
      </c>
      <c r="B16" s="21" t="s">
        <v>403</v>
      </c>
      <c r="C16" s="21" t="s">
        <v>432</v>
      </c>
      <c r="D16" s="21">
        <v>-390</v>
      </c>
      <c r="E16" s="17" t="s">
        <v>127</v>
      </c>
      <c r="F16" s="2">
        <v>-360</v>
      </c>
      <c r="G16"/>
      <c r="J16" s="3"/>
    </row>
    <row r="17" spans="1:10" x14ac:dyDescent="0.25">
      <c r="A17" s="21">
        <v>5</v>
      </c>
      <c r="B17" s="21" t="s">
        <v>173</v>
      </c>
      <c r="C17" s="21" t="s">
        <v>497</v>
      </c>
      <c r="D17" s="21">
        <v>-100</v>
      </c>
      <c r="E17" s="17" t="s">
        <v>173</v>
      </c>
      <c r="F17" s="2">
        <v>-3125</v>
      </c>
      <c r="G17"/>
      <c r="J17" s="3"/>
    </row>
    <row r="18" spans="1:10" x14ac:dyDescent="0.25">
      <c r="A18" s="21">
        <v>5</v>
      </c>
      <c r="B18" s="21" t="s">
        <v>138</v>
      </c>
      <c r="C18" s="21" t="s">
        <v>101</v>
      </c>
      <c r="D18" s="21">
        <v>-135</v>
      </c>
      <c r="E18" s="17" t="s">
        <v>141</v>
      </c>
      <c r="F18" s="2">
        <v>-1200</v>
      </c>
      <c r="G18"/>
      <c r="J18" s="3"/>
    </row>
    <row r="19" spans="1:10" x14ac:dyDescent="0.25">
      <c r="A19" s="21">
        <v>5</v>
      </c>
      <c r="B19" s="21" t="s">
        <v>132</v>
      </c>
      <c r="C19" s="21" t="s">
        <v>490</v>
      </c>
      <c r="D19" s="21">
        <v>-90</v>
      </c>
      <c r="E19" s="17" t="s">
        <v>204</v>
      </c>
      <c r="F19" s="2">
        <v>-2500</v>
      </c>
      <c r="G19"/>
      <c r="J19" s="3"/>
    </row>
    <row r="20" spans="1:10" x14ac:dyDescent="0.25">
      <c r="A20" s="21">
        <v>5</v>
      </c>
      <c r="B20" s="21" t="s">
        <v>128</v>
      </c>
      <c r="C20" s="21" t="s">
        <v>208</v>
      </c>
      <c r="D20" s="21">
        <v>-155</v>
      </c>
      <c r="E20" s="17" t="s">
        <v>538</v>
      </c>
      <c r="F20" s="2">
        <v>-37000</v>
      </c>
      <c r="J20" s="3"/>
    </row>
    <row r="21" spans="1:10" x14ac:dyDescent="0.25">
      <c r="A21" s="21">
        <v>5</v>
      </c>
      <c r="B21" s="21" t="s">
        <v>127</v>
      </c>
      <c r="C21" s="21" t="s">
        <v>248</v>
      </c>
      <c r="D21" s="21">
        <v>-80</v>
      </c>
      <c r="E21" s="17" t="s">
        <v>144</v>
      </c>
      <c r="F21" s="2">
        <v>-24443</v>
      </c>
      <c r="J21" s="3"/>
    </row>
    <row r="22" spans="1:10" x14ac:dyDescent="0.25">
      <c r="A22" s="21">
        <v>5</v>
      </c>
      <c r="B22" s="21" t="s">
        <v>154</v>
      </c>
      <c r="C22" s="21" t="s">
        <v>155</v>
      </c>
      <c r="D22" s="21">
        <v>-1815</v>
      </c>
      <c r="E22"/>
      <c r="F22"/>
      <c r="J22" s="3"/>
    </row>
    <row r="23" spans="1:10" x14ac:dyDescent="0.25">
      <c r="A23" s="21">
        <v>5</v>
      </c>
      <c r="B23" s="21" t="s">
        <v>154</v>
      </c>
      <c r="C23" s="21" t="s">
        <v>255</v>
      </c>
      <c r="D23" s="21">
        <v>-200</v>
      </c>
      <c r="J23" s="3"/>
    </row>
    <row r="24" spans="1:10" x14ac:dyDescent="0.25">
      <c r="A24" s="21">
        <v>5</v>
      </c>
      <c r="B24" s="21" t="s">
        <v>135</v>
      </c>
      <c r="C24" s="21" t="s">
        <v>155</v>
      </c>
      <c r="D24" s="21">
        <v>-2000</v>
      </c>
      <c r="J24" s="3"/>
    </row>
    <row r="25" spans="1:10" x14ac:dyDescent="0.25">
      <c r="A25" s="21">
        <v>5</v>
      </c>
      <c r="B25" s="21" t="s">
        <v>135</v>
      </c>
      <c r="C25" s="21" t="s">
        <v>181</v>
      </c>
      <c r="D25" s="21">
        <v>-2000</v>
      </c>
      <c r="J25" s="3"/>
    </row>
    <row r="26" spans="1:10" x14ac:dyDescent="0.25">
      <c r="A26" s="21">
        <v>6</v>
      </c>
      <c r="B26" s="21" t="s">
        <v>134</v>
      </c>
      <c r="C26" s="21" t="s">
        <v>492</v>
      </c>
      <c r="D26" s="21">
        <v>-1500</v>
      </c>
      <c r="J26" s="3"/>
    </row>
    <row r="27" spans="1:10" x14ac:dyDescent="0.25">
      <c r="A27" s="21">
        <v>6</v>
      </c>
      <c r="B27" s="21" t="s">
        <v>134</v>
      </c>
      <c r="C27" s="21" t="s">
        <v>493</v>
      </c>
      <c r="D27" s="21">
        <v>-2100</v>
      </c>
      <c r="J27" s="3"/>
    </row>
    <row r="28" spans="1:10" x14ac:dyDescent="0.25">
      <c r="A28" s="21">
        <v>6</v>
      </c>
      <c r="B28" s="21" t="s">
        <v>309</v>
      </c>
      <c r="C28" s="21" t="s">
        <v>494</v>
      </c>
      <c r="D28" s="21">
        <v>-750</v>
      </c>
      <c r="J28" s="3"/>
    </row>
    <row r="29" spans="1:10" x14ac:dyDescent="0.25">
      <c r="A29" s="21">
        <v>6</v>
      </c>
      <c r="B29" s="21" t="s">
        <v>132</v>
      </c>
      <c r="C29" s="21" t="s">
        <v>495</v>
      </c>
      <c r="D29" s="21">
        <v>-175</v>
      </c>
      <c r="J29" s="3"/>
    </row>
    <row r="30" spans="1:10" x14ac:dyDescent="0.25">
      <c r="A30" s="21">
        <v>6</v>
      </c>
      <c r="B30" s="21" t="s">
        <v>138</v>
      </c>
      <c r="C30" s="21" t="s">
        <v>424</v>
      </c>
      <c r="D30" s="21">
        <v>-827</v>
      </c>
      <c r="J30" s="3"/>
    </row>
    <row r="31" spans="1:10" x14ac:dyDescent="0.25">
      <c r="A31" s="21">
        <v>7</v>
      </c>
      <c r="B31" s="21" t="s">
        <v>128</v>
      </c>
      <c r="C31" s="21" t="s">
        <v>208</v>
      </c>
      <c r="D31" s="21">
        <v>-110</v>
      </c>
      <c r="J31" s="3"/>
    </row>
    <row r="32" spans="1:10" x14ac:dyDescent="0.25">
      <c r="A32" s="21">
        <v>7</v>
      </c>
      <c r="B32" s="21" t="s">
        <v>138</v>
      </c>
      <c r="C32" s="21" t="s">
        <v>491</v>
      </c>
      <c r="D32" s="21">
        <v>-30</v>
      </c>
      <c r="J32" s="3"/>
    </row>
    <row r="33" spans="1:10" x14ac:dyDescent="0.25">
      <c r="A33" s="21">
        <v>7</v>
      </c>
      <c r="B33" s="21" t="s">
        <v>127</v>
      </c>
      <c r="C33" s="21" t="s">
        <v>248</v>
      </c>
      <c r="D33" s="21">
        <v>-40</v>
      </c>
      <c r="J33" s="3"/>
    </row>
    <row r="34" spans="1:10" x14ac:dyDescent="0.25">
      <c r="A34" s="21">
        <v>8</v>
      </c>
      <c r="B34" s="21" t="s">
        <v>135</v>
      </c>
      <c r="C34" s="21" t="s">
        <v>347</v>
      </c>
      <c r="D34" s="21">
        <v>-2500</v>
      </c>
      <c r="J34" s="3"/>
    </row>
    <row r="35" spans="1:10" x14ac:dyDescent="0.25">
      <c r="A35" s="21">
        <v>9</v>
      </c>
      <c r="B35" s="21" t="s">
        <v>134</v>
      </c>
      <c r="C35" s="21" t="s">
        <v>504</v>
      </c>
      <c r="D35" s="21">
        <v>-130</v>
      </c>
      <c r="J35" s="3"/>
    </row>
    <row r="36" spans="1:10" x14ac:dyDescent="0.25">
      <c r="A36" s="21">
        <v>9</v>
      </c>
      <c r="B36" s="21" t="s">
        <v>173</v>
      </c>
      <c r="C36" s="21" t="s">
        <v>497</v>
      </c>
      <c r="D36" s="21">
        <v>-200</v>
      </c>
      <c r="G36" s="21" t="s">
        <v>512</v>
      </c>
      <c r="H36" s="21">
        <v>1060</v>
      </c>
      <c r="J36" s="3"/>
    </row>
    <row r="37" spans="1:10" x14ac:dyDescent="0.25">
      <c r="A37" s="21">
        <v>9</v>
      </c>
      <c r="B37" s="21" t="s">
        <v>134</v>
      </c>
      <c r="C37" s="21" t="s">
        <v>498</v>
      </c>
      <c r="D37" s="21">
        <v>-100</v>
      </c>
      <c r="G37" s="21" t="s">
        <v>515</v>
      </c>
      <c r="J37" s="3"/>
    </row>
    <row r="38" spans="1:10" x14ac:dyDescent="0.25">
      <c r="A38" s="21">
        <v>9</v>
      </c>
      <c r="B38" s="21" t="s">
        <v>138</v>
      </c>
      <c r="C38" s="21" t="s">
        <v>499</v>
      </c>
      <c r="D38" s="21">
        <v>-1935</v>
      </c>
      <c r="J38" s="3"/>
    </row>
    <row r="39" spans="1:10" x14ac:dyDescent="0.25">
      <c r="A39" s="21">
        <v>9</v>
      </c>
      <c r="B39" s="21" t="s">
        <v>132</v>
      </c>
      <c r="C39" s="21" t="s">
        <v>500</v>
      </c>
      <c r="D39" s="21">
        <v>-630</v>
      </c>
      <c r="J39" s="3"/>
    </row>
    <row r="40" spans="1:10" x14ac:dyDescent="0.25">
      <c r="A40" s="21">
        <v>9</v>
      </c>
      <c r="B40" s="21" t="s">
        <v>134</v>
      </c>
      <c r="C40" s="21" t="s">
        <v>501</v>
      </c>
      <c r="D40" s="21">
        <v>-1000</v>
      </c>
      <c r="J40" s="3"/>
    </row>
    <row r="41" spans="1:10" x14ac:dyDescent="0.25">
      <c r="A41" s="21">
        <v>10</v>
      </c>
      <c r="B41" s="21" t="s">
        <v>138</v>
      </c>
      <c r="C41" s="21" t="s">
        <v>424</v>
      </c>
      <c r="D41" s="21">
        <v>-473</v>
      </c>
      <c r="J41" s="3"/>
    </row>
    <row r="42" spans="1:10" ht="14.25" customHeight="1" x14ac:dyDescent="0.25">
      <c r="A42" s="21">
        <v>10</v>
      </c>
      <c r="B42" s="21" t="s">
        <v>132</v>
      </c>
      <c r="C42" s="21" t="s">
        <v>182</v>
      </c>
      <c r="D42" s="21">
        <v>-310</v>
      </c>
      <c r="J42" s="3"/>
    </row>
    <row r="43" spans="1:10" x14ac:dyDescent="0.25">
      <c r="A43" s="21">
        <v>11</v>
      </c>
      <c r="B43" s="21" t="s">
        <v>309</v>
      </c>
      <c r="C43" s="21" t="s">
        <v>517</v>
      </c>
      <c r="D43" s="21">
        <v>-300</v>
      </c>
      <c r="J43" s="3"/>
    </row>
    <row r="44" spans="1:10" x14ac:dyDescent="0.25">
      <c r="A44" s="21">
        <v>12</v>
      </c>
      <c r="B44" s="21" t="s">
        <v>173</v>
      </c>
      <c r="C44" s="21" t="s">
        <v>516</v>
      </c>
      <c r="D44" s="21">
        <v>-120</v>
      </c>
      <c r="J44" s="3"/>
    </row>
    <row r="45" spans="1:10" x14ac:dyDescent="0.25">
      <c r="A45" s="21">
        <v>12</v>
      </c>
      <c r="B45" s="21" t="s">
        <v>154</v>
      </c>
      <c r="C45" s="21" t="s">
        <v>94</v>
      </c>
      <c r="D45" s="21">
        <v>-300</v>
      </c>
      <c r="J45" s="3"/>
    </row>
    <row r="46" spans="1:10" x14ac:dyDescent="0.25">
      <c r="A46" s="21">
        <v>12</v>
      </c>
      <c r="B46" s="21" t="s">
        <v>403</v>
      </c>
      <c r="C46" s="21" t="s">
        <v>510</v>
      </c>
      <c r="D46" s="21">
        <v>-1120</v>
      </c>
      <c r="J46" s="3"/>
    </row>
    <row r="47" spans="1:10" x14ac:dyDescent="0.25">
      <c r="A47" s="21">
        <v>12</v>
      </c>
      <c r="B47" s="21" t="s">
        <v>134</v>
      </c>
      <c r="C47" s="21" t="s">
        <v>511</v>
      </c>
      <c r="D47" s="21">
        <v>-900</v>
      </c>
      <c r="J47" s="3"/>
    </row>
    <row r="48" spans="1:10" x14ac:dyDescent="0.25">
      <c r="A48" s="21">
        <v>12</v>
      </c>
      <c r="B48" s="21" t="s">
        <v>173</v>
      </c>
      <c r="C48" s="21" t="s">
        <v>513</v>
      </c>
      <c r="D48" s="21">
        <v>-300</v>
      </c>
    </row>
    <row r="49" spans="1:4" x14ac:dyDescent="0.25">
      <c r="A49" s="21">
        <v>13</v>
      </c>
      <c r="B49" s="21" t="s">
        <v>173</v>
      </c>
      <c r="C49" s="21" t="s">
        <v>513</v>
      </c>
      <c r="D49" s="21">
        <v>-265</v>
      </c>
    </row>
    <row r="50" spans="1:4" x14ac:dyDescent="0.25">
      <c r="A50" s="21">
        <v>13</v>
      </c>
      <c r="B50" s="21" t="s">
        <v>138</v>
      </c>
      <c r="C50" s="21" t="s">
        <v>460</v>
      </c>
      <c r="D50" s="21">
        <v>-590</v>
      </c>
    </row>
    <row r="51" spans="1:4" x14ac:dyDescent="0.25">
      <c r="A51" s="21">
        <v>13</v>
      </c>
      <c r="B51" s="21" t="s">
        <v>132</v>
      </c>
      <c r="C51" s="21" t="s">
        <v>514</v>
      </c>
      <c r="D51" s="21">
        <v>-100</v>
      </c>
    </row>
    <row r="52" spans="1:4" x14ac:dyDescent="0.25">
      <c r="A52" s="21">
        <v>14</v>
      </c>
      <c r="B52" s="21" t="s">
        <v>403</v>
      </c>
      <c r="C52" s="21" t="s">
        <v>507</v>
      </c>
      <c r="D52" s="21">
        <v>-350</v>
      </c>
    </row>
    <row r="53" spans="1:4" x14ac:dyDescent="0.25">
      <c r="A53" s="21">
        <v>14</v>
      </c>
      <c r="B53" s="21" t="s">
        <v>132</v>
      </c>
      <c r="C53" s="21" t="s">
        <v>502</v>
      </c>
      <c r="D53" s="21">
        <v>-494</v>
      </c>
    </row>
    <row r="54" spans="1:4" x14ac:dyDescent="0.25">
      <c r="A54" s="21">
        <v>15</v>
      </c>
      <c r="B54" s="21" t="s">
        <v>403</v>
      </c>
      <c r="C54" s="21" t="s">
        <v>503</v>
      </c>
      <c r="D54" s="21">
        <v>-1000</v>
      </c>
    </row>
    <row r="55" spans="1:4" x14ac:dyDescent="0.25">
      <c r="A55" s="21">
        <v>15</v>
      </c>
      <c r="B55" s="21" t="s">
        <v>134</v>
      </c>
      <c r="C55" s="21" t="s">
        <v>508</v>
      </c>
      <c r="D55" s="21">
        <v>-450</v>
      </c>
    </row>
    <row r="56" spans="1:4" x14ac:dyDescent="0.25">
      <c r="A56" s="21">
        <v>18</v>
      </c>
      <c r="B56" s="21" t="s">
        <v>134</v>
      </c>
      <c r="C56" s="21" t="s">
        <v>501</v>
      </c>
      <c r="D56" s="21">
        <v>-1920</v>
      </c>
    </row>
    <row r="57" spans="1:4" x14ac:dyDescent="0.25">
      <c r="A57" s="21">
        <v>19</v>
      </c>
      <c r="B57" s="21" t="s">
        <v>154</v>
      </c>
      <c r="C57" s="21" t="s">
        <v>102</v>
      </c>
      <c r="D57" s="21">
        <v>-200</v>
      </c>
    </row>
    <row r="58" spans="1:4" x14ac:dyDescent="0.25">
      <c r="A58" s="21">
        <v>19</v>
      </c>
      <c r="B58" s="21" t="s">
        <v>141</v>
      </c>
      <c r="C58" s="21" t="s">
        <v>419</v>
      </c>
      <c r="D58" s="21">
        <v>-1200</v>
      </c>
    </row>
    <row r="59" spans="1:4" x14ac:dyDescent="0.25">
      <c r="A59" s="21">
        <v>19</v>
      </c>
      <c r="B59" s="21" t="s">
        <v>138</v>
      </c>
      <c r="C59" s="21" t="s">
        <v>101</v>
      </c>
      <c r="D59" s="21">
        <v>-830</v>
      </c>
    </row>
    <row r="60" spans="1:4" x14ac:dyDescent="0.25">
      <c r="A60" s="21">
        <v>19</v>
      </c>
      <c r="B60" s="21" t="s">
        <v>309</v>
      </c>
      <c r="C60" s="21" t="s">
        <v>494</v>
      </c>
      <c r="D60" s="21">
        <v>-255</v>
      </c>
    </row>
    <row r="61" spans="1:4" x14ac:dyDescent="0.25">
      <c r="A61" s="21">
        <v>19</v>
      </c>
      <c r="B61" s="21" t="s">
        <v>128</v>
      </c>
      <c r="C61" s="21" t="s">
        <v>208</v>
      </c>
      <c r="D61" s="21">
        <v>-405</v>
      </c>
    </row>
    <row r="62" spans="1:4" x14ac:dyDescent="0.25">
      <c r="A62" s="21">
        <v>19</v>
      </c>
      <c r="B62" s="21" t="s">
        <v>127</v>
      </c>
      <c r="C62" s="21" t="s">
        <v>505</v>
      </c>
      <c r="D62" s="21">
        <v>-80</v>
      </c>
    </row>
    <row r="63" spans="1:4" x14ac:dyDescent="0.25">
      <c r="A63" s="21">
        <v>19</v>
      </c>
      <c r="B63" s="21" t="s">
        <v>134</v>
      </c>
      <c r="C63" s="21" t="s">
        <v>509</v>
      </c>
      <c r="D63" s="21">
        <v>-690</v>
      </c>
    </row>
    <row r="64" spans="1:4" x14ac:dyDescent="0.25">
      <c r="A64" s="21">
        <v>19</v>
      </c>
      <c r="B64" s="21" t="s">
        <v>132</v>
      </c>
      <c r="C64" s="21" t="s">
        <v>506</v>
      </c>
      <c r="D64" s="21">
        <v>-130</v>
      </c>
    </row>
    <row r="65" spans="1:4" x14ac:dyDescent="0.25">
      <c r="A65" s="21">
        <v>19</v>
      </c>
      <c r="B65" s="21" t="s">
        <v>138</v>
      </c>
      <c r="C65" s="21" t="s">
        <v>424</v>
      </c>
      <c r="D65" s="21">
        <v>-240</v>
      </c>
    </row>
    <row r="66" spans="1:4" x14ac:dyDescent="0.25">
      <c r="A66" s="21">
        <v>20</v>
      </c>
      <c r="B66" s="21" t="s">
        <v>134</v>
      </c>
      <c r="C66" s="21" t="s">
        <v>518</v>
      </c>
      <c r="D66" s="21">
        <v>-180</v>
      </c>
    </row>
    <row r="67" spans="1:4" x14ac:dyDescent="0.25">
      <c r="A67" s="21">
        <v>20</v>
      </c>
      <c r="B67" s="21" t="s">
        <v>132</v>
      </c>
      <c r="C67" s="21" t="s">
        <v>488</v>
      </c>
      <c r="D67" s="21">
        <v>-150</v>
      </c>
    </row>
    <row r="68" spans="1:4" x14ac:dyDescent="0.25">
      <c r="A68" s="21">
        <v>20</v>
      </c>
      <c r="B68" s="21" t="s">
        <v>309</v>
      </c>
      <c r="C68" s="21" t="s">
        <v>494</v>
      </c>
      <c r="D68" s="21">
        <v>-90</v>
      </c>
    </row>
    <row r="69" spans="1:4" x14ac:dyDescent="0.25">
      <c r="A69" s="21">
        <v>20</v>
      </c>
      <c r="B69" s="21" t="s">
        <v>138</v>
      </c>
      <c r="C69" s="21" t="s">
        <v>424</v>
      </c>
      <c r="D69" s="21">
        <v>-295</v>
      </c>
    </row>
    <row r="70" spans="1:4" x14ac:dyDescent="0.25">
      <c r="A70" s="21">
        <v>20</v>
      </c>
      <c r="B70" s="21" t="s">
        <v>127</v>
      </c>
      <c r="C70" s="21" t="s">
        <v>248</v>
      </c>
      <c r="D70" s="21">
        <v>-40</v>
      </c>
    </row>
    <row r="71" spans="1:4" x14ac:dyDescent="0.25">
      <c r="A71" s="21">
        <v>21</v>
      </c>
      <c r="B71" s="21" t="s">
        <v>135</v>
      </c>
      <c r="C71" s="21" t="s">
        <v>219</v>
      </c>
      <c r="D71" s="21">
        <v>-200</v>
      </c>
    </row>
    <row r="72" spans="1:4" x14ac:dyDescent="0.25">
      <c r="A72" s="21">
        <v>21</v>
      </c>
      <c r="B72" s="21" t="s">
        <v>128</v>
      </c>
      <c r="C72" s="21" t="s">
        <v>208</v>
      </c>
      <c r="D72" s="21">
        <v>-110</v>
      </c>
    </row>
    <row r="73" spans="1:4" x14ac:dyDescent="0.25">
      <c r="A73" s="21">
        <v>22</v>
      </c>
      <c r="B73" s="21" t="s">
        <v>134</v>
      </c>
      <c r="C73" s="21" t="s">
        <v>521</v>
      </c>
      <c r="D73" s="21">
        <v>-215</v>
      </c>
    </row>
    <row r="74" spans="1:4" x14ac:dyDescent="0.25">
      <c r="A74" s="21">
        <v>22</v>
      </c>
      <c r="B74" s="21" t="s">
        <v>309</v>
      </c>
      <c r="C74" s="21" t="s">
        <v>494</v>
      </c>
      <c r="D74" s="21">
        <v>-40</v>
      </c>
    </row>
    <row r="75" spans="1:4" x14ac:dyDescent="0.25">
      <c r="A75" s="21">
        <v>23</v>
      </c>
      <c r="B75" s="21" t="s">
        <v>538</v>
      </c>
      <c r="C75" s="21" t="s">
        <v>519</v>
      </c>
      <c r="D75" s="21">
        <v>-37000</v>
      </c>
    </row>
    <row r="76" spans="1:4" x14ac:dyDescent="0.25">
      <c r="A76" s="21">
        <v>23</v>
      </c>
      <c r="B76" s="21" t="s">
        <v>134</v>
      </c>
      <c r="C76" s="21" t="s">
        <v>520</v>
      </c>
      <c r="D76" s="21">
        <v>-800</v>
      </c>
    </row>
    <row r="77" spans="1:4" x14ac:dyDescent="0.25">
      <c r="A77" s="21">
        <v>23</v>
      </c>
      <c r="B77" s="21" t="s">
        <v>173</v>
      </c>
      <c r="C77" s="21" t="s">
        <v>297</v>
      </c>
      <c r="D77" s="21">
        <v>-200</v>
      </c>
    </row>
    <row r="78" spans="1:4" x14ac:dyDescent="0.25">
      <c r="A78" s="21">
        <v>23</v>
      </c>
      <c r="B78" s="21" t="s">
        <v>154</v>
      </c>
      <c r="C78" s="21" t="s">
        <v>388</v>
      </c>
      <c r="D78" s="21">
        <v>-205</v>
      </c>
    </row>
    <row r="79" spans="1:4" x14ac:dyDescent="0.25">
      <c r="A79" s="21">
        <v>23</v>
      </c>
      <c r="B79" s="21" t="s">
        <v>126</v>
      </c>
      <c r="C79" s="21" t="s">
        <v>522</v>
      </c>
      <c r="D79" s="21">
        <v>20000</v>
      </c>
    </row>
    <row r="80" spans="1:4" x14ac:dyDescent="0.25">
      <c r="A80" s="21">
        <v>23</v>
      </c>
      <c r="B80" s="21" t="s">
        <v>154</v>
      </c>
      <c r="C80" s="21" t="s">
        <v>281</v>
      </c>
      <c r="D80" s="21">
        <v>-200</v>
      </c>
    </row>
    <row r="81" spans="1:4" x14ac:dyDescent="0.25">
      <c r="A81" s="21">
        <v>24</v>
      </c>
      <c r="B81" s="21" t="s">
        <v>138</v>
      </c>
      <c r="C81" s="21" t="s">
        <v>101</v>
      </c>
      <c r="D81" s="21">
        <v>-650</v>
      </c>
    </row>
    <row r="82" spans="1:4" x14ac:dyDescent="0.25">
      <c r="A82" s="21">
        <v>24</v>
      </c>
      <c r="B82" s="21" t="s">
        <v>403</v>
      </c>
      <c r="C82" s="21" t="s">
        <v>525</v>
      </c>
      <c r="D82" s="21">
        <v>-750</v>
      </c>
    </row>
    <row r="83" spans="1:4" x14ac:dyDescent="0.25">
      <c r="A83" s="21">
        <v>24</v>
      </c>
      <c r="B83" s="21" t="s">
        <v>128</v>
      </c>
      <c r="C83" s="21" t="s">
        <v>208</v>
      </c>
      <c r="D83" s="21">
        <v>-110</v>
      </c>
    </row>
    <row r="84" spans="1:4" x14ac:dyDescent="0.25">
      <c r="A84" s="21">
        <v>25</v>
      </c>
      <c r="B84" s="21" t="s">
        <v>138</v>
      </c>
      <c r="C84" s="21" t="s">
        <v>101</v>
      </c>
      <c r="D84" s="21">
        <v>-25</v>
      </c>
    </row>
    <row r="85" spans="1:4" x14ac:dyDescent="0.25">
      <c r="A85" s="21">
        <v>25</v>
      </c>
      <c r="B85" s="21" t="s">
        <v>309</v>
      </c>
      <c r="C85" s="21" t="s">
        <v>494</v>
      </c>
      <c r="D85" s="21">
        <v>-60</v>
      </c>
    </row>
    <row r="86" spans="1:4" x14ac:dyDescent="0.25">
      <c r="A86" s="21">
        <v>25</v>
      </c>
      <c r="B86" s="21" t="s">
        <v>403</v>
      </c>
      <c r="C86" s="21" t="s">
        <v>525</v>
      </c>
      <c r="D86" s="21">
        <v>-70</v>
      </c>
    </row>
    <row r="87" spans="1:4" x14ac:dyDescent="0.25">
      <c r="A87" s="21">
        <v>26</v>
      </c>
      <c r="B87" s="21" t="s">
        <v>403</v>
      </c>
      <c r="C87" s="21" t="s">
        <v>432</v>
      </c>
      <c r="D87" s="21">
        <v>-415</v>
      </c>
    </row>
    <row r="88" spans="1:4" x14ac:dyDescent="0.25">
      <c r="A88" s="21">
        <v>26</v>
      </c>
      <c r="B88" s="21" t="s">
        <v>128</v>
      </c>
      <c r="C88" s="21" t="s">
        <v>208</v>
      </c>
      <c r="D88" s="21">
        <v>-110</v>
      </c>
    </row>
    <row r="89" spans="1:4" x14ac:dyDescent="0.25">
      <c r="A89" s="21">
        <v>26</v>
      </c>
      <c r="B89" s="21" t="s">
        <v>132</v>
      </c>
      <c r="C89" s="21" t="s">
        <v>527</v>
      </c>
      <c r="D89" s="21">
        <v>-800</v>
      </c>
    </row>
    <row r="90" spans="1:4" x14ac:dyDescent="0.25">
      <c r="A90" s="21">
        <v>26</v>
      </c>
      <c r="B90" s="21" t="s">
        <v>309</v>
      </c>
      <c r="C90" s="21" t="s">
        <v>529</v>
      </c>
      <c r="D90" s="21">
        <v>-200</v>
      </c>
    </row>
    <row r="91" spans="1:4" x14ac:dyDescent="0.25">
      <c r="A91" s="21">
        <v>27</v>
      </c>
      <c r="B91" s="21" t="s">
        <v>138</v>
      </c>
      <c r="C91" s="21" t="s">
        <v>526</v>
      </c>
      <c r="D91" s="21">
        <v>-200</v>
      </c>
    </row>
    <row r="92" spans="1:4" x14ac:dyDescent="0.25">
      <c r="A92" s="21">
        <v>27</v>
      </c>
      <c r="B92" s="21" t="s">
        <v>309</v>
      </c>
      <c r="C92" s="21" t="s">
        <v>494</v>
      </c>
      <c r="D92" s="21">
        <v>-20</v>
      </c>
    </row>
    <row r="93" spans="1:4" x14ac:dyDescent="0.25">
      <c r="A93" s="21">
        <v>27</v>
      </c>
      <c r="B93" s="21" t="s">
        <v>309</v>
      </c>
      <c r="C93" s="21" t="s">
        <v>528</v>
      </c>
      <c r="D93" s="21">
        <v>-20</v>
      </c>
    </row>
    <row r="94" spans="1:4" x14ac:dyDescent="0.25">
      <c r="A94" s="21">
        <v>27</v>
      </c>
      <c r="B94" s="21" t="s">
        <v>134</v>
      </c>
      <c r="C94" s="21" t="s">
        <v>498</v>
      </c>
      <c r="D94" s="21">
        <v>-45</v>
      </c>
    </row>
    <row r="95" spans="1:4" x14ac:dyDescent="0.25">
      <c r="A95" s="21">
        <v>27</v>
      </c>
      <c r="B95" s="21" t="s">
        <v>134</v>
      </c>
      <c r="C95" s="21" t="s">
        <v>487</v>
      </c>
      <c r="D95" s="21">
        <v>-400</v>
      </c>
    </row>
    <row r="96" spans="1:4" x14ac:dyDescent="0.25">
      <c r="A96" s="21">
        <v>28</v>
      </c>
      <c r="B96" s="21" t="s">
        <v>128</v>
      </c>
      <c r="C96" s="21" t="s">
        <v>208</v>
      </c>
      <c r="D96" s="21">
        <v>-110</v>
      </c>
    </row>
    <row r="97" spans="1:4" x14ac:dyDescent="0.25">
      <c r="A97" s="21">
        <v>28</v>
      </c>
      <c r="B97" s="21" t="s">
        <v>127</v>
      </c>
      <c r="C97" s="21" t="s">
        <v>248</v>
      </c>
      <c r="D97" s="21">
        <v>-120</v>
      </c>
    </row>
    <row r="98" spans="1:4" x14ac:dyDescent="0.25">
      <c r="A98" s="21">
        <v>28</v>
      </c>
      <c r="B98" s="21" t="s">
        <v>173</v>
      </c>
      <c r="C98" s="21" t="s">
        <v>534</v>
      </c>
      <c r="D98" s="21">
        <v>-100</v>
      </c>
    </row>
    <row r="99" spans="1:4" x14ac:dyDescent="0.25">
      <c r="A99" s="21">
        <v>28</v>
      </c>
      <c r="B99" s="21" t="s">
        <v>132</v>
      </c>
      <c r="C99" s="21" t="s">
        <v>535</v>
      </c>
      <c r="D99" s="21">
        <v>-50</v>
      </c>
    </row>
    <row r="100" spans="1:4" x14ac:dyDescent="0.25">
      <c r="A100" s="21">
        <v>28</v>
      </c>
      <c r="B100" s="21" t="s">
        <v>134</v>
      </c>
      <c r="C100" s="21" t="s">
        <v>536</v>
      </c>
      <c r="D100" s="21">
        <v>-400</v>
      </c>
    </row>
    <row r="101" spans="1:4" x14ac:dyDescent="0.25">
      <c r="A101" s="21">
        <v>28</v>
      </c>
      <c r="B101" s="21" t="s">
        <v>204</v>
      </c>
      <c r="C101" s="21" t="s">
        <v>537</v>
      </c>
      <c r="D101" s="21">
        <v>-2500</v>
      </c>
    </row>
    <row r="102" spans="1:4" x14ac:dyDescent="0.25">
      <c r="A102" s="21">
        <v>29</v>
      </c>
      <c r="B102" s="21" t="s">
        <v>138</v>
      </c>
      <c r="C102" s="21" t="s">
        <v>101</v>
      </c>
      <c r="D102" s="21">
        <v>-230</v>
      </c>
    </row>
    <row r="103" spans="1:4" x14ac:dyDescent="0.25">
      <c r="A103" s="21">
        <v>29</v>
      </c>
      <c r="B103" s="21" t="s">
        <v>132</v>
      </c>
      <c r="C103" s="21" t="s">
        <v>552</v>
      </c>
      <c r="D103" s="21">
        <v>-95</v>
      </c>
    </row>
    <row r="104" spans="1:4" x14ac:dyDescent="0.25">
      <c r="A104" s="21">
        <v>29</v>
      </c>
      <c r="B104" s="21" t="s">
        <v>173</v>
      </c>
      <c r="C104" s="21" t="s">
        <v>206</v>
      </c>
      <c r="D104" s="21">
        <v>-1840</v>
      </c>
    </row>
    <row r="105" spans="1:4" x14ac:dyDescent="0.25">
      <c r="A105" s="21">
        <v>29</v>
      </c>
      <c r="B105" s="21" t="s">
        <v>309</v>
      </c>
      <c r="C105" s="21" t="s">
        <v>529</v>
      </c>
      <c r="D105" s="21">
        <v>-100</v>
      </c>
    </row>
    <row r="106" spans="1:4" x14ac:dyDescent="0.25">
      <c r="A106" s="21">
        <v>29</v>
      </c>
      <c r="B106" s="21" t="s">
        <v>135</v>
      </c>
      <c r="C106" s="21" t="s">
        <v>539</v>
      </c>
      <c r="D106" s="21">
        <v>-5000</v>
      </c>
    </row>
    <row r="107" spans="1:4" x14ac:dyDescent="0.25">
      <c r="A107" s="21">
        <v>30</v>
      </c>
      <c r="B107" s="21" t="s">
        <v>309</v>
      </c>
      <c r="C107" s="21" t="s">
        <v>553</v>
      </c>
      <c r="D107" s="21">
        <v>-35</v>
      </c>
    </row>
    <row r="108" spans="1:4" x14ac:dyDescent="0.25">
      <c r="A108" s="21">
        <v>30</v>
      </c>
      <c r="B108" s="21" t="s">
        <v>138</v>
      </c>
      <c r="C108" s="21" t="s">
        <v>554</v>
      </c>
      <c r="D108" s="21">
        <v>-60</v>
      </c>
    </row>
    <row r="109" spans="1:4" x14ac:dyDescent="0.25">
      <c r="A109" s="21">
        <v>30</v>
      </c>
      <c r="B109" s="21" t="s">
        <v>132</v>
      </c>
      <c r="C109" s="21" t="s">
        <v>182</v>
      </c>
      <c r="D109" s="21">
        <v>-130</v>
      </c>
    </row>
    <row r="110" spans="1:4" x14ac:dyDescent="0.25">
      <c r="A110" s="21">
        <v>31</v>
      </c>
      <c r="B110" s="21" t="s">
        <v>128</v>
      </c>
      <c r="C110" s="21" t="s">
        <v>208</v>
      </c>
      <c r="D110" s="21">
        <v>-110</v>
      </c>
    </row>
    <row r="111" spans="1:4" x14ac:dyDescent="0.25">
      <c r="A111" s="21">
        <v>31</v>
      </c>
      <c r="B111" s="21" t="s">
        <v>134</v>
      </c>
      <c r="C111" s="21" t="s">
        <v>555</v>
      </c>
      <c r="D111" s="21">
        <v>-170</v>
      </c>
    </row>
    <row r="112" spans="1:4" x14ac:dyDescent="0.25">
      <c r="A112" s="21">
        <v>31</v>
      </c>
      <c r="B112" s="21" t="s">
        <v>134</v>
      </c>
      <c r="C112" s="21" t="s">
        <v>556</v>
      </c>
      <c r="D112" s="21">
        <v>-875</v>
      </c>
    </row>
    <row r="113" spans="1:4" x14ac:dyDescent="0.25">
      <c r="A113" s="21">
        <v>31</v>
      </c>
      <c r="B113" s="21" t="s">
        <v>132</v>
      </c>
      <c r="C113" s="21" t="s">
        <v>557</v>
      </c>
      <c r="D113" s="21">
        <v>-1382</v>
      </c>
    </row>
    <row r="114" spans="1:4" x14ac:dyDescent="0.25">
      <c r="A114" s="21">
        <v>31</v>
      </c>
      <c r="B114" s="21" t="s">
        <v>132</v>
      </c>
      <c r="C114" s="21" t="s">
        <v>558</v>
      </c>
      <c r="D114" s="21">
        <v>-175</v>
      </c>
    </row>
    <row r="138" spans="1:4" x14ac:dyDescent="0.25">
      <c r="A138" s="21">
        <v>1</v>
      </c>
      <c r="B138" s="21" t="s">
        <v>153</v>
      </c>
      <c r="C138" s="21" t="s">
        <v>153</v>
      </c>
      <c r="D138" s="21">
        <v>-650</v>
      </c>
    </row>
    <row r="139" spans="1:4" x14ac:dyDescent="0.25">
      <c r="A139" s="21">
        <v>1</v>
      </c>
      <c r="B139" s="21" t="s">
        <v>123</v>
      </c>
      <c r="C139" s="21" t="s">
        <v>139</v>
      </c>
      <c r="D139" s="21">
        <v>-15525</v>
      </c>
    </row>
    <row r="140" spans="1:4" x14ac:dyDescent="0.25">
      <c r="A140" s="21">
        <v>1</v>
      </c>
      <c r="B140" s="21" t="s">
        <v>59</v>
      </c>
      <c r="C140" s="21" t="s">
        <v>71</v>
      </c>
      <c r="D140" s="21">
        <v>-22000</v>
      </c>
    </row>
    <row r="141" spans="1:4" x14ac:dyDescent="0.25">
      <c r="A141" s="21">
        <v>1</v>
      </c>
      <c r="B141" s="21" t="s">
        <v>59</v>
      </c>
      <c r="C141" s="21" t="s">
        <v>70</v>
      </c>
      <c r="D141" s="21">
        <v>-9000</v>
      </c>
    </row>
    <row r="142" spans="1:4" x14ac:dyDescent="0.25">
      <c r="A142" s="21">
        <v>1</v>
      </c>
      <c r="B142" s="21" t="s">
        <v>59</v>
      </c>
      <c r="C142" s="21" t="s">
        <v>383</v>
      </c>
      <c r="D142" s="21">
        <v>-2500</v>
      </c>
    </row>
    <row r="143" spans="1:4" x14ac:dyDescent="0.25">
      <c r="A143" s="21">
        <v>1</v>
      </c>
      <c r="B143" s="21" t="s">
        <v>142</v>
      </c>
      <c r="C143" s="21" t="s">
        <v>72</v>
      </c>
      <c r="D143" s="21">
        <v>-17475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B7:B143</xm:sqref>
        </x14:dataValidation>
      </x14:dataValidations>
    </ext>
  </extLst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97"/>
  <sheetViews>
    <sheetView workbookViewId="0">
      <selection activeCell="N20" sqref="N20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140625" style="21"/>
    <col min="10" max="10" width="10.28515625" style="21" bestFit="1" customWidth="1"/>
    <col min="11" max="16384" width="9.140625" style="21"/>
  </cols>
  <sheetData>
    <row r="1" spans="1:11" x14ac:dyDescent="0.25">
      <c r="A1" s="29">
        <v>42370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-3000</v>
      </c>
      <c r="J2" s="21">
        <f>IFERROR(VLOOKUP(H2,$E$3:$F$22,2,FALSE),"0")</f>
        <v>-7742</v>
      </c>
      <c r="K2" s="21">
        <f>I2-J2</f>
        <v>4742</v>
      </c>
    </row>
    <row r="3" spans="1:11" x14ac:dyDescent="0.25">
      <c r="C3" s="21" t="s">
        <v>90</v>
      </c>
      <c r="D3" s="21">
        <f>SUM(D7:D198)</f>
        <v>4153</v>
      </c>
      <c r="E3" s="17" t="s">
        <v>123</v>
      </c>
      <c r="F3" s="2">
        <v>-500</v>
      </c>
      <c r="G3"/>
      <c r="H3" s="21" t="s">
        <v>135</v>
      </c>
      <c r="I3" s="21">
        <v>-10000</v>
      </c>
      <c r="J3" s="21">
        <f t="shared" ref="J3:J14" si="0">IFERROR(VLOOKUP(H3,$E$3:$F$22,2,FALSE),"0")</f>
        <v>-11075</v>
      </c>
      <c r="K3" s="21">
        <f t="shared" ref="K3:K14" si="1">I3-J3</f>
        <v>1075</v>
      </c>
    </row>
    <row r="4" spans="1:11" x14ac:dyDescent="0.25">
      <c r="C4" s="21" t="s">
        <v>73</v>
      </c>
      <c r="D4" s="21">
        <v>25257</v>
      </c>
      <c r="E4" s="17" t="s">
        <v>59</v>
      </c>
      <c r="F4" s="2">
        <v>-33200</v>
      </c>
      <c r="G4"/>
      <c r="H4" s="21" t="s">
        <v>154</v>
      </c>
      <c r="I4" s="21">
        <v>-3000</v>
      </c>
      <c r="J4" s="21">
        <f t="shared" si="0"/>
        <v>-3417</v>
      </c>
      <c r="K4" s="21">
        <f t="shared" si="1"/>
        <v>417</v>
      </c>
    </row>
    <row r="5" spans="1:11" x14ac:dyDescent="0.25">
      <c r="A5" s="4"/>
      <c r="B5" s="4"/>
      <c r="C5" s="4" t="s">
        <v>93</v>
      </c>
      <c r="D5" s="4">
        <f>SUM(D3:D4)</f>
        <v>29410</v>
      </c>
      <c r="E5" s="17" t="s">
        <v>126</v>
      </c>
      <c r="F5" s="2">
        <v>140825</v>
      </c>
      <c r="G5"/>
      <c r="H5" s="21" t="s">
        <v>59</v>
      </c>
      <c r="I5" s="21">
        <v>-33500</v>
      </c>
      <c r="J5" s="21">
        <f t="shared" si="0"/>
        <v>-33200</v>
      </c>
      <c r="K5" s="21">
        <f t="shared" si="1"/>
        <v>-300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153</v>
      </c>
      <c r="F6" s="2">
        <v>-900</v>
      </c>
      <c r="G6"/>
      <c r="H6" s="21" t="s">
        <v>134</v>
      </c>
      <c r="I6" s="21">
        <v>-10000</v>
      </c>
      <c r="J6" s="21">
        <f t="shared" si="0"/>
        <v>-20919</v>
      </c>
      <c r="K6" s="21">
        <f t="shared" si="1"/>
        <v>10919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123700</v>
      </c>
      <c r="E7" s="17" t="s">
        <v>138</v>
      </c>
      <c r="F7" s="2">
        <v>-6902</v>
      </c>
      <c r="G7"/>
      <c r="H7" s="21" t="s">
        <v>128</v>
      </c>
      <c r="I7" s="21">
        <v>-1200</v>
      </c>
      <c r="J7" s="21">
        <f t="shared" si="0"/>
        <v>-614</v>
      </c>
      <c r="K7" s="21">
        <f t="shared" si="1"/>
        <v>-586</v>
      </c>
    </row>
    <row r="8" spans="1:11" ht="15" customHeight="1" x14ac:dyDescent="0.25">
      <c r="A8" s="21">
        <v>1</v>
      </c>
      <c r="B8" s="21" t="s">
        <v>126</v>
      </c>
      <c r="C8" s="21" t="s">
        <v>139</v>
      </c>
      <c r="D8" s="21">
        <v>15525</v>
      </c>
      <c r="E8" s="17" t="s">
        <v>142</v>
      </c>
      <c r="F8" s="2">
        <v>-17500</v>
      </c>
      <c r="G8"/>
      <c r="H8" s="21" t="s">
        <v>132</v>
      </c>
      <c r="I8" s="21">
        <v>-2000</v>
      </c>
      <c r="J8" s="21">
        <f t="shared" si="0"/>
        <v>-4568</v>
      </c>
      <c r="K8" s="21">
        <f t="shared" si="1"/>
        <v>2568</v>
      </c>
    </row>
    <row r="9" spans="1:11" ht="15" customHeight="1" x14ac:dyDescent="0.25">
      <c r="A9" s="21">
        <v>1</v>
      </c>
      <c r="B9" s="21" t="s">
        <v>138</v>
      </c>
      <c r="C9" s="21" t="s">
        <v>370</v>
      </c>
      <c r="D9" s="21">
        <v>-5380</v>
      </c>
      <c r="E9" s="17" t="s">
        <v>143</v>
      </c>
      <c r="F9" s="2"/>
      <c r="G9"/>
      <c r="H9" s="21" t="s">
        <v>138</v>
      </c>
      <c r="I9" s="21">
        <v>-6000</v>
      </c>
      <c r="J9" s="21">
        <f t="shared" si="0"/>
        <v>-6902</v>
      </c>
      <c r="K9" s="21">
        <f t="shared" si="1"/>
        <v>902</v>
      </c>
    </row>
    <row r="10" spans="1:11" ht="15" customHeight="1" x14ac:dyDescent="0.25">
      <c r="A10" s="21">
        <v>1</v>
      </c>
      <c r="B10" s="21" t="s">
        <v>154</v>
      </c>
      <c r="C10" s="21" t="s">
        <v>155</v>
      </c>
      <c r="D10" s="21">
        <v>-2055</v>
      </c>
      <c r="E10" s="17" t="s">
        <v>154</v>
      </c>
      <c r="F10" s="2">
        <v>-3417</v>
      </c>
      <c r="G10"/>
      <c r="H10" s="21" t="s">
        <v>142</v>
      </c>
      <c r="I10" s="21">
        <v>-17475</v>
      </c>
      <c r="J10" s="21">
        <f t="shared" si="0"/>
        <v>-17500</v>
      </c>
      <c r="K10" s="21">
        <f t="shared" si="1"/>
        <v>25</v>
      </c>
    </row>
    <row r="11" spans="1:11" x14ac:dyDescent="0.25">
      <c r="A11" s="21">
        <v>1</v>
      </c>
      <c r="B11" s="21" t="s">
        <v>135</v>
      </c>
      <c r="C11" s="21" t="s">
        <v>155</v>
      </c>
      <c r="D11" s="21">
        <v>-1925</v>
      </c>
      <c r="E11" s="17" t="s">
        <v>135</v>
      </c>
      <c r="F11" s="2">
        <v>-11075</v>
      </c>
      <c r="G11"/>
      <c r="H11" s="21" t="s">
        <v>309</v>
      </c>
      <c r="I11" s="21">
        <v>-2000</v>
      </c>
      <c r="J11" s="21">
        <f t="shared" si="0"/>
        <v>-1526</v>
      </c>
      <c r="K11" s="21">
        <f t="shared" si="1"/>
        <v>-474</v>
      </c>
    </row>
    <row r="12" spans="1:11" x14ac:dyDescent="0.25">
      <c r="A12" s="21">
        <v>1</v>
      </c>
      <c r="B12" s="21" t="s">
        <v>135</v>
      </c>
      <c r="C12" s="21" t="s">
        <v>255</v>
      </c>
      <c r="D12" s="21">
        <v>-350</v>
      </c>
      <c r="E12" s="17" t="s">
        <v>134</v>
      </c>
      <c r="F12" s="2">
        <v>-20919</v>
      </c>
      <c r="G12"/>
      <c r="H12" s="21" t="s">
        <v>127</v>
      </c>
      <c r="I12" s="21">
        <v>-360</v>
      </c>
      <c r="J12" s="21">
        <f t="shared" si="0"/>
        <v>-80</v>
      </c>
      <c r="K12" s="21">
        <f t="shared" si="1"/>
        <v>-280</v>
      </c>
    </row>
    <row r="13" spans="1:11" x14ac:dyDescent="0.25">
      <c r="A13" s="21">
        <v>1</v>
      </c>
      <c r="B13" s="21" t="s">
        <v>154</v>
      </c>
      <c r="C13" s="21" t="s">
        <v>255</v>
      </c>
      <c r="D13" s="21">
        <v>-232</v>
      </c>
      <c r="E13" s="17" t="s">
        <v>309</v>
      </c>
      <c r="F13" s="2">
        <v>-1526</v>
      </c>
      <c r="G13"/>
      <c r="H13" s="21" t="s">
        <v>173</v>
      </c>
      <c r="I13" s="21">
        <v>-3000</v>
      </c>
      <c r="J13" s="21">
        <f t="shared" si="0"/>
        <v>-6403</v>
      </c>
      <c r="K13" s="21">
        <f t="shared" si="1"/>
        <v>3403</v>
      </c>
    </row>
    <row r="14" spans="1:11" x14ac:dyDescent="0.25">
      <c r="A14" s="21">
        <v>1</v>
      </c>
      <c r="B14" s="21" t="s">
        <v>135</v>
      </c>
      <c r="C14" s="21" t="s">
        <v>181</v>
      </c>
      <c r="D14" s="21">
        <v>-2000</v>
      </c>
      <c r="E14" s="17" t="s">
        <v>128</v>
      </c>
      <c r="F14" s="2">
        <v>-614</v>
      </c>
      <c r="G14"/>
      <c r="H14" s="21" t="s">
        <v>141</v>
      </c>
      <c r="I14" s="21">
        <v>-1200</v>
      </c>
      <c r="J14" s="21">
        <f t="shared" si="0"/>
        <v>-1126</v>
      </c>
      <c r="K14" s="21">
        <f t="shared" si="1"/>
        <v>-74</v>
      </c>
    </row>
    <row r="15" spans="1:11" x14ac:dyDescent="0.25">
      <c r="A15" s="21">
        <v>1</v>
      </c>
      <c r="B15" s="21" t="s">
        <v>134</v>
      </c>
      <c r="C15" s="21" t="s">
        <v>563</v>
      </c>
      <c r="D15" s="21">
        <v>-538</v>
      </c>
      <c r="E15" s="17" t="s">
        <v>173</v>
      </c>
      <c r="F15" s="2">
        <v>-6403</v>
      </c>
      <c r="G15"/>
      <c r="I15" s="21">
        <f>SUM(I2:I14)</f>
        <v>-92735</v>
      </c>
      <c r="J15" s="3">
        <f>SUM(J2:J14)</f>
        <v>-115072</v>
      </c>
      <c r="K15" s="21">
        <f>SUM(K2:K14)</f>
        <v>22337</v>
      </c>
    </row>
    <row r="16" spans="1:11" x14ac:dyDescent="0.25">
      <c r="A16" s="21">
        <v>2</v>
      </c>
      <c r="B16" s="21" t="s">
        <v>134</v>
      </c>
      <c r="C16" s="21" t="s">
        <v>565</v>
      </c>
      <c r="D16" s="21">
        <v>-1070</v>
      </c>
      <c r="E16" s="17" t="s">
        <v>132</v>
      </c>
      <c r="F16" s="2">
        <v>-4568</v>
      </c>
      <c r="G16"/>
      <c r="J16" s="3"/>
    </row>
    <row r="17" spans="1:10" x14ac:dyDescent="0.25">
      <c r="A17" s="21">
        <v>2</v>
      </c>
      <c r="B17" s="21" t="s">
        <v>309</v>
      </c>
      <c r="C17" s="21" t="s">
        <v>215</v>
      </c>
      <c r="D17" s="21">
        <v>-190</v>
      </c>
      <c r="E17" s="17" t="s">
        <v>403</v>
      </c>
      <c r="F17" s="2">
        <v>-7742</v>
      </c>
      <c r="G17"/>
      <c r="J17" s="3"/>
    </row>
    <row r="18" spans="1:10" x14ac:dyDescent="0.25">
      <c r="A18" s="21">
        <v>2</v>
      </c>
      <c r="B18" s="21" t="s">
        <v>128</v>
      </c>
      <c r="C18" s="21" t="s">
        <v>208</v>
      </c>
      <c r="D18" s="21">
        <v>-110</v>
      </c>
      <c r="E18" s="17" t="s">
        <v>127</v>
      </c>
      <c r="F18" s="2">
        <v>-80</v>
      </c>
      <c r="G18"/>
      <c r="J18" s="3"/>
    </row>
    <row r="19" spans="1:10" x14ac:dyDescent="0.25">
      <c r="A19" s="21">
        <v>2</v>
      </c>
      <c r="B19" s="21" t="s">
        <v>134</v>
      </c>
      <c r="C19" s="21" t="s">
        <v>566</v>
      </c>
      <c r="D19" s="21">
        <v>-20</v>
      </c>
      <c r="E19" s="17" t="s">
        <v>538</v>
      </c>
      <c r="F19" s="2">
        <v>-20000</v>
      </c>
      <c r="G19"/>
      <c r="J19" s="3"/>
    </row>
    <row r="20" spans="1:10" x14ac:dyDescent="0.25">
      <c r="A20" s="21">
        <v>2</v>
      </c>
      <c r="B20" s="21" t="s">
        <v>173</v>
      </c>
      <c r="C20" s="21" t="s">
        <v>283</v>
      </c>
      <c r="D20" s="21">
        <v>-786</v>
      </c>
      <c r="E20" s="17" t="s">
        <v>141</v>
      </c>
      <c r="F20" s="2">
        <v>-1126</v>
      </c>
      <c r="J20" s="3"/>
    </row>
    <row r="21" spans="1:10" x14ac:dyDescent="0.25">
      <c r="A21" s="21">
        <v>3</v>
      </c>
      <c r="B21" s="21" t="s">
        <v>132</v>
      </c>
      <c r="C21" s="21" t="s">
        <v>193</v>
      </c>
      <c r="D21" s="21">
        <v>-180</v>
      </c>
      <c r="E21" s="17" t="s">
        <v>164</v>
      </c>
      <c r="F21" s="2">
        <v>-200</v>
      </c>
      <c r="J21" s="3"/>
    </row>
    <row r="22" spans="1:10" x14ac:dyDescent="0.25">
      <c r="A22" s="21">
        <v>3</v>
      </c>
      <c r="B22" s="21" t="s">
        <v>403</v>
      </c>
      <c r="C22" s="21" t="s">
        <v>411</v>
      </c>
      <c r="D22" s="21">
        <v>-4200</v>
      </c>
      <c r="E22" s="17" t="s">
        <v>144</v>
      </c>
      <c r="F22" s="2">
        <v>4153</v>
      </c>
      <c r="J22" s="3"/>
    </row>
    <row r="23" spans="1:10" x14ac:dyDescent="0.25">
      <c r="A23" s="21">
        <v>3</v>
      </c>
      <c r="B23" s="21" t="s">
        <v>132</v>
      </c>
      <c r="C23" s="21" t="s">
        <v>165</v>
      </c>
      <c r="D23" s="21">
        <v>-50</v>
      </c>
      <c r="J23" s="3"/>
    </row>
    <row r="24" spans="1:10" x14ac:dyDescent="0.25">
      <c r="A24" s="21">
        <v>3</v>
      </c>
      <c r="B24" s="21" t="s">
        <v>173</v>
      </c>
      <c r="C24" s="21" t="s">
        <v>283</v>
      </c>
      <c r="D24" s="21">
        <v>-2320</v>
      </c>
      <c r="J24" s="3"/>
    </row>
    <row r="25" spans="1:10" x14ac:dyDescent="0.25">
      <c r="A25" s="21">
        <v>4</v>
      </c>
      <c r="B25" s="21" t="s">
        <v>403</v>
      </c>
      <c r="C25" s="21" t="s">
        <v>507</v>
      </c>
      <c r="D25" s="21">
        <v>-330</v>
      </c>
      <c r="J25" s="3"/>
    </row>
    <row r="26" spans="1:10" x14ac:dyDescent="0.25">
      <c r="A26" s="21">
        <v>4</v>
      </c>
      <c r="B26" s="21" t="s">
        <v>134</v>
      </c>
      <c r="C26" s="21" t="s">
        <v>567</v>
      </c>
      <c r="D26" s="21">
        <v>-310</v>
      </c>
      <c r="J26" s="3"/>
    </row>
    <row r="27" spans="1:10" x14ac:dyDescent="0.25">
      <c r="A27" s="21">
        <v>5</v>
      </c>
      <c r="B27" s="21" t="s">
        <v>134</v>
      </c>
      <c r="C27" s="21" t="s">
        <v>568</v>
      </c>
      <c r="D27" s="21">
        <v>-280</v>
      </c>
      <c r="J27" s="3"/>
    </row>
    <row r="28" spans="1:10" x14ac:dyDescent="0.25">
      <c r="A28" s="21">
        <v>5</v>
      </c>
      <c r="B28" s="21" t="s">
        <v>132</v>
      </c>
      <c r="C28" s="21" t="s">
        <v>569</v>
      </c>
      <c r="D28" s="21">
        <v>-90</v>
      </c>
      <c r="J28" s="3"/>
    </row>
    <row r="29" spans="1:10" x14ac:dyDescent="0.25">
      <c r="A29" s="21">
        <v>5</v>
      </c>
      <c r="B29" s="21" t="s">
        <v>173</v>
      </c>
      <c r="C29" s="21" t="s">
        <v>297</v>
      </c>
      <c r="D29" s="21">
        <v>-200</v>
      </c>
      <c r="J29" s="3"/>
    </row>
    <row r="30" spans="1:10" x14ac:dyDescent="0.25">
      <c r="A30" s="21">
        <v>6</v>
      </c>
      <c r="B30" s="21" t="s">
        <v>309</v>
      </c>
      <c r="C30" s="21" t="s">
        <v>570</v>
      </c>
      <c r="D30" s="21">
        <v>-25</v>
      </c>
      <c r="J30" s="3"/>
    </row>
    <row r="31" spans="1:10" x14ac:dyDescent="0.25">
      <c r="A31" s="21">
        <v>6</v>
      </c>
      <c r="B31" s="21" t="s">
        <v>138</v>
      </c>
      <c r="C31" s="21" t="s">
        <v>571</v>
      </c>
      <c r="D31" s="21">
        <v>-50</v>
      </c>
      <c r="J31" s="3"/>
    </row>
    <row r="32" spans="1:10" x14ac:dyDescent="0.25">
      <c r="A32" s="21">
        <v>6</v>
      </c>
      <c r="B32" s="21" t="s">
        <v>134</v>
      </c>
      <c r="C32" s="21" t="s">
        <v>572</v>
      </c>
      <c r="D32" s="21">
        <v>-210</v>
      </c>
      <c r="J32" s="3"/>
    </row>
    <row r="33" spans="1:10" x14ac:dyDescent="0.25">
      <c r="A33" s="21">
        <v>6</v>
      </c>
      <c r="B33" s="21" t="s">
        <v>173</v>
      </c>
      <c r="C33" s="21" t="s">
        <v>206</v>
      </c>
      <c r="D33" s="21">
        <v>-1437</v>
      </c>
      <c r="J33" s="3"/>
    </row>
    <row r="34" spans="1:10" x14ac:dyDescent="0.25">
      <c r="A34" s="21">
        <v>7</v>
      </c>
      <c r="B34" s="21" t="s">
        <v>173</v>
      </c>
      <c r="C34" s="21" t="s">
        <v>497</v>
      </c>
      <c r="D34" s="21">
        <v>-100</v>
      </c>
      <c r="J34" s="3"/>
    </row>
    <row r="35" spans="1:10" x14ac:dyDescent="0.25">
      <c r="A35" s="21">
        <v>7</v>
      </c>
      <c r="B35" s="21" t="s">
        <v>128</v>
      </c>
      <c r="C35" s="21" t="s">
        <v>528</v>
      </c>
      <c r="D35" s="21">
        <v>-40</v>
      </c>
      <c r="J35" s="3"/>
    </row>
    <row r="36" spans="1:10" x14ac:dyDescent="0.25">
      <c r="A36" s="21">
        <v>7</v>
      </c>
      <c r="B36" s="21" t="s">
        <v>138</v>
      </c>
      <c r="C36" s="21" t="s">
        <v>573</v>
      </c>
      <c r="D36" s="21">
        <v>-74</v>
      </c>
      <c r="G36" s="21" t="s">
        <v>512</v>
      </c>
      <c r="H36" s="21">
        <v>90</v>
      </c>
      <c r="I36" s="21">
        <v>6800</v>
      </c>
      <c r="J36" s="3">
        <v>2530</v>
      </c>
    </row>
    <row r="37" spans="1:10" x14ac:dyDescent="0.25">
      <c r="A37" s="21">
        <v>7</v>
      </c>
      <c r="B37" s="21" t="s">
        <v>138</v>
      </c>
      <c r="C37" s="21" t="s">
        <v>574</v>
      </c>
      <c r="D37" s="21">
        <v>-76</v>
      </c>
      <c r="G37" s="21" t="s">
        <v>515</v>
      </c>
      <c r="J37" s="3"/>
    </row>
    <row r="38" spans="1:10" x14ac:dyDescent="0.25">
      <c r="A38" s="21">
        <v>7</v>
      </c>
      <c r="B38" s="21" t="s">
        <v>138</v>
      </c>
      <c r="C38" s="21" t="s">
        <v>575</v>
      </c>
      <c r="D38" s="21">
        <v>-200</v>
      </c>
      <c r="J38" s="3"/>
    </row>
    <row r="39" spans="1:10" x14ac:dyDescent="0.25">
      <c r="A39" s="21">
        <v>7</v>
      </c>
      <c r="B39" s="21" t="s">
        <v>309</v>
      </c>
      <c r="C39" s="21" t="s">
        <v>215</v>
      </c>
      <c r="D39" s="21">
        <v>-100</v>
      </c>
      <c r="J39" s="3"/>
    </row>
    <row r="40" spans="1:10" x14ac:dyDescent="0.25">
      <c r="A40" s="21">
        <v>7</v>
      </c>
      <c r="B40" s="21" t="s">
        <v>127</v>
      </c>
      <c r="C40" s="21" t="s">
        <v>248</v>
      </c>
      <c r="D40" s="21">
        <v>-40</v>
      </c>
      <c r="J40" s="3"/>
    </row>
    <row r="41" spans="1:10" x14ac:dyDescent="0.25">
      <c r="A41" s="21">
        <v>8</v>
      </c>
      <c r="B41" s="21" t="s">
        <v>138</v>
      </c>
      <c r="C41" s="21" t="s">
        <v>576</v>
      </c>
      <c r="D41" s="21">
        <v>-75</v>
      </c>
      <c r="J41" s="3"/>
    </row>
    <row r="42" spans="1:10" ht="14.25" customHeight="1" x14ac:dyDescent="0.25">
      <c r="A42" s="21">
        <v>9</v>
      </c>
      <c r="B42" s="21" t="s">
        <v>128</v>
      </c>
      <c r="C42" s="21" t="s">
        <v>208</v>
      </c>
      <c r="D42" s="21">
        <v>-117</v>
      </c>
      <c r="J42" s="3"/>
    </row>
    <row r="43" spans="1:10" x14ac:dyDescent="0.25">
      <c r="A43" s="21">
        <v>9</v>
      </c>
      <c r="B43" s="21" t="s">
        <v>309</v>
      </c>
      <c r="C43" s="21" t="s">
        <v>215</v>
      </c>
      <c r="D43" s="21">
        <v>-53</v>
      </c>
      <c r="J43" s="3"/>
    </row>
    <row r="44" spans="1:10" x14ac:dyDescent="0.25">
      <c r="A44" s="21">
        <v>9</v>
      </c>
      <c r="B44" s="21" t="s">
        <v>134</v>
      </c>
      <c r="C44" s="21" t="s">
        <v>564</v>
      </c>
      <c r="D44" s="21">
        <v>-3215</v>
      </c>
      <c r="J44" s="3"/>
    </row>
    <row r="45" spans="1:10" x14ac:dyDescent="0.25">
      <c r="A45" s="21">
        <v>9</v>
      </c>
      <c r="B45" s="21" t="s">
        <v>154</v>
      </c>
      <c r="C45" s="21" t="s">
        <v>102</v>
      </c>
      <c r="D45" s="21">
        <v>-300</v>
      </c>
      <c r="J45" s="3"/>
    </row>
    <row r="46" spans="1:10" x14ac:dyDescent="0.25">
      <c r="A46" s="21">
        <v>9</v>
      </c>
      <c r="B46" s="21" t="s">
        <v>154</v>
      </c>
      <c r="C46" s="21" t="s">
        <v>577</v>
      </c>
      <c r="D46" s="21">
        <v>-300</v>
      </c>
      <c r="J46" s="3"/>
    </row>
    <row r="47" spans="1:10" x14ac:dyDescent="0.25">
      <c r="A47" s="21">
        <v>9</v>
      </c>
      <c r="B47" s="21" t="s">
        <v>154</v>
      </c>
      <c r="C47" s="21" t="s">
        <v>94</v>
      </c>
      <c r="D47" s="21">
        <v>-300</v>
      </c>
      <c r="J47" s="3"/>
    </row>
    <row r="48" spans="1:10" x14ac:dyDescent="0.25">
      <c r="A48" s="21">
        <v>9</v>
      </c>
      <c r="B48" s="21" t="s">
        <v>135</v>
      </c>
      <c r="C48" s="21" t="s">
        <v>347</v>
      </c>
      <c r="D48" s="21">
        <v>-6800</v>
      </c>
    </row>
    <row r="49" spans="1:4" x14ac:dyDescent="0.25">
      <c r="A49" s="21">
        <v>9</v>
      </c>
      <c r="B49" s="21" t="s">
        <v>538</v>
      </c>
      <c r="C49" s="21" t="s">
        <v>578</v>
      </c>
      <c r="D49" s="21">
        <v>-20000</v>
      </c>
    </row>
    <row r="50" spans="1:4" x14ac:dyDescent="0.25">
      <c r="A50" s="21">
        <v>9</v>
      </c>
      <c r="B50" s="21" t="s">
        <v>134</v>
      </c>
      <c r="C50" s="21" t="s">
        <v>579</v>
      </c>
      <c r="D50" s="21">
        <v>-3480</v>
      </c>
    </row>
    <row r="51" spans="1:4" x14ac:dyDescent="0.25">
      <c r="A51" s="21">
        <v>9</v>
      </c>
      <c r="B51" s="21" t="s">
        <v>134</v>
      </c>
      <c r="C51" s="21" t="s">
        <v>585</v>
      </c>
      <c r="D51" s="21">
        <v>5900</v>
      </c>
    </row>
    <row r="52" spans="1:4" x14ac:dyDescent="0.25">
      <c r="A52" s="21">
        <v>9</v>
      </c>
      <c r="B52" s="21" t="s">
        <v>132</v>
      </c>
      <c r="C52" s="21" t="s">
        <v>580</v>
      </c>
      <c r="D52" s="21">
        <v>-464</v>
      </c>
    </row>
    <row r="53" spans="1:4" x14ac:dyDescent="0.25">
      <c r="A53" s="21">
        <v>10</v>
      </c>
      <c r="B53" s="21" t="s">
        <v>134</v>
      </c>
      <c r="C53" s="21" t="s">
        <v>587</v>
      </c>
      <c r="D53" s="21">
        <v>-500</v>
      </c>
    </row>
    <row r="54" spans="1:4" x14ac:dyDescent="0.25">
      <c r="A54" s="21">
        <v>10</v>
      </c>
      <c r="B54" s="21" t="s">
        <v>132</v>
      </c>
      <c r="C54" s="21" t="s">
        <v>581</v>
      </c>
      <c r="D54" s="21">
        <v>-240</v>
      </c>
    </row>
    <row r="55" spans="1:4" x14ac:dyDescent="0.25">
      <c r="A55" s="21">
        <v>10</v>
      </c>
      <c r="B55" s="21" t="s">
        <v>134</v>
      </c>
      <c r="C55" s="21" t="s">
        <v>582</v>
      </c>
      <c r="D55" s="21">
        <v>-500</v>
      </c>
    </row>
    <row r="56" spans="1:4" x14ac:dyDescent="0.25">
      <c r="A56" s="21">
        <v>10</v>
      </c>
      <c r="B56" s="21" t="s">
        <v>141</v>
      </c>
      <c r="C56" s="21" t="s">
        <v>419</v>
      </c>
      <c r="D56" s="21">
        <v>-1126</v>
      </c>
    </row>
    <row r="57" spans="1:4" x14ac:dyDescent="0.25">
      <c r="A57" s="21">
        <v>11</v>
      </c>
      <c r="B57" s="21" t="s">
        <v>309</v>
      </c>
      <c r="C57" s="21" t="s">
        <v>588</v>
      </c>
      <c r="D57" s="21">
        <v>-15</v>
      </c>
    </row>
    <row r="58" spans="1:4" x14ac:dyDescent="0.25">
      <c r="A58" s="21">
        <v>11</v>
      </c>
      <c r="B58" s="21" t="s">
        <v>134</v>
      </c>
      <c r="C58" s="21" t="s">
        <v>589</v>
      </c>
      <c r="D58" s="21">
        <v>-180</v>
      </c>
    </row>
    <row r="59" spans="1:4" x14ac:dyDescent="0.25">
      <c r="A59" s="21">
        <v>12</v>
      </c>
      <c r="B59" s="21" t="s">
        <v>173</v>
      </c>
      <c r="C59" s="21" t="s">
        <v>297</v>
      </c>
      <c r="D59" s="21">
        <v>-200</v>
      </c>
    </row>
    <row r="60" spans="1:4" x14ac:dyDescent="0.25">
      <c r="A60" s="21">
        <v>12</v>
      </c>
      <c r="B60" s="21" t="s">
        <v>128</v>
      </c>
      <c r="C60" s="21" t="s">
        <v>208</v>
      </c>
      <c r="D60" s="21">
        <v>-117</v>
      </c>
    </row>
    <row r="61" spans="1:4" x14ac:dyDescent="0.25">
      <c r="A61" s="21">
        <v>12</v>
      </c>
      <c r="B61" s="21" t="s">
        <v>132</v>
      </c>
      <c r="C61" s="21" t="s">
        <v>590</v>
      </c>
      <c r="D61" s="21">
        <v>-25</v>
      </c>
    </row>
    <row r="62" spans="1:4" x14ac:dyDescent="0.25">
      <c r="A62" s="21">
        <v>12</v>
      </c>
      <c r="B62" s="21" t="s">
        <v>309</v>
      </c>
      <c r="C62" s="21" t="s">
        <v>215</v>
      </c>
      <c r="D62" s="21">
        <v>-23</v>
      </c>
    </row>
    <row r="63" spans="1:4" x14ac:dyDescent="0.25">
      <c r="A63" s="21">
        <v>12</v>
      </c>
      <c r="B63" s="21" t="s">
        <v>138</v>
      </c>
      <c r="C63" s="21" t="s">
        <v>591</v>
      </c>
      <c r="D63" s="21">
        <v>-45</v>
      </c>
    </row>
    <row r="64" spans="1:4" x14ac:dyDescent="0.25">
      <c r="A64" s="21">
        <v>12</v>
      </c>
      <c r="B64" s="21" t="s">
        <v>403</v>
      </c>
      <c r="C64" s="21" t="s">
        <v>432</v>
      </c>
      <c r="D64" s="21">
        <v>-395</v>
      </c>
    </row>
    <row r="65" spans="1:4" x14ac:dyDescent="0.25">
      <c r="A65" s="21">
        <v>12</v>
      </c>
      <c r="B65" s="21" t="s">
        <v>127</v>
      </c>
      <c r="C65" s="21" t="s">
        <v>248</v>
      </c>
      <c r="D65" s="21">
        <v>-40</v>
      </c>
    </row>
    <row r="66" spans="1:4" x14ac:dyDescent="0.25">
      <c r="A66" s="21">
        <v>13</v>
      </c>
      <c r="B66" s="21" t="s">
        <v>132</v>
      </c>
      <c r="C66" s="21" t="s">
        <v>594</v>
      </c>
      <c r="D66" s="21">
        <f>500</f>
        <v>500</v>
      </c>
    </row>
    <row r="67" spans="1:4" x14ac:dyDescent="0.25">
      <c r="A67" s="21">
        <v>13</v>
      </c>
      <c r="B67" s="21" t="s">
        <v>164</v>
      </c>
      <c r="C67" s="21" t="s">
        <v>592</v>
      </c>
      <c r="D67" s="21">
        <v>-200</v>
      </c>
    </row>
    <row r="68" spans="1:4" x14ac:dyDescent="0.25">
      <c r="A68" s="21">
        <v>13</v>
      </c>
      <c r="B68" s="21" t="s">
        <v>132</v>
      </c>
      <c r="C68" s="21" t="s">
        <v>193</v>
      </c>
      <c r="D68" s="21">
        <v>-50</v>
      </c>
    </row>
    <row r="69" spans="1:4" x14ac:dyDescent="0.25">
      <c r="A69" s="21">
        <v>13</v>
      </c>
      <c r="B69" s="21" t="s">
        <v>134</v>
      </c>
      <c r="C69" s="21" t="s">
        <v>319</v>
      </c>
      <c r="D69" s="21">
        <v>-100</v>
      </c>
    </row>
    <row r="70" spans="1:4" x14ac:dyDescent="0.25">
      <c r="A70" s="21">
        <v>13</v>
      </c>
      <c r="B70" s="21" t="s">
        <v>128</v>
      </c>
      <c r="C70" s="21" t="s">
        <v>528</v>
      </c>
      <c r="D70" s="21">
        <v>-30</v>
      </c>
    </row>
    <row r="71" spans="1:4" x14ac:dyDescent="0.25">
      <c r="A71" s="21">
        <v>13</v>
      </c>
      <c r="B71" s="21" t="s">
        <v>134</v>
      </c>
      <c r="C71" s="21" t="s">
        <v>593</v>
      </c>
      <c r="D71" s="21">
        <v>-400</v>
      </c>
    </row>
    <row r="72" spans="1:4" x14ac:dyDescent="0.25">
      <c r="A72" s="21">
        <v>13</v>
      </c>
      <c r="B72" s="21" t="s">
        <v>134</v>
      </c>
      <c r="C72" s="21" t="s">
        <v>595</v>
      </c>
      <c r="D72" s="21">
        <v>-750</v>
      </c>
    </row>
    <row r="73" spans="1:4" x14ac:dyDescent="0.25">
      <c r="A73" s="21">
        <v>14</v>
      </c>
      <c r="B73" s="21" t="s">
        <v>173</v>
      </c>
      <c r="C73" s="21" t="s">
        <v>198</v>
      </c>
      <c r="D73" s="21">
        <v>-410</v>
      </c>
    </row>
    <row r="74" spans="1:4" x14ac:dyDescent="0.25">
      <c r="A74" s="21">
        <v>14</v>
      </c>
      <c r="B74" s="21" t="s">
        <v>403</v>
      </c>
      <c r="C74" s="21" t="s">
        <v>583</v>
      </c>
      <c r="D74" s="21">
        <v>-800</v>
      </c>
    </row>
    <row r="75" spans="1:4" x14ac:dyDescent="0.25">
      <c r="A75" s="21">
        <v>14</v>
      </c>
      <c r="B75" s="21" t="s">
        <v>132</v>
      </c>
      <c r="C75" s="21" t="s">
        <v>584</v>
      </c>
      <c r="D75" s="21">
        <v>-503</v>
      </c>
    </row>
    <row r="76" spans="1:4" x14ac:dyDescent="0.25">
      <c r="A76" s="21">
        <v>14</v>
      </c>
      <c r="B76" s="21" t="s">
        <v>134</v>
      </c>
      <c r="C76" s="21" t="s">
        <v>586</v>
      </c>
      <c r="D76" s="21">
        <v>-2000</v>
      </c>
    </row>
    <row r="77" spans="1:4" x14ac:dyDescent="0.25">
      <c r="A77" s="21">
        <v>15</v>
      </c>
      <c r="B77" s="21" t="s">
        <v>134</v>
      </c>
      <c r="C77" s="21" t="s">
        <v>596</v>
      </c>
      <c r="D77" s="21">
        <v>-1000</v>
      </c>
    </row>
    <row r="78" spans="1:4" x14ac:dyDescent="0.25">
      <c r="A78" s="21">
        <v>15</v>
      </c>
      <c r="B78" s="21" t="s">
        <v>403</v>
      </c>
      <c r="C78" s="21" t="s">
        <v>462</v>
      </c>
      <c r="D78" s="21">
        <v>-1000</v>
      </c>
    </row>
    <row r="79" spans="1:4" x14ac:dyDescent="0.25">
      <c r="A79" s="21">
        <v>15</v>
      </c>
      <c r="B79" s="21" t="s">
        <v>403</v>
      </c>
      <c r="C79" s="21" t="s">
        <v>597</v>
      </c>
      <c r="D79" s="21">
        <v>-417</v>
      </c>
    </row>
    <row r="80" spans="1:4" x14ac:dyDescent="0.25">
      <c r="A80" s="21">
        <v>15</v>
      </c>
      <c r="B80" s="21" t="s">
        <v>132</v>
      </c>
      <c r="C80" s="21" t="s">
        <v>598</v>
      </c>
      <c r="D80" s="21">
        <v>-675</v>
      </c>
    </row>
    <row r="81" spans="1:4" x14ac:dyDescent="0.25">
      <c r="A81" s="21">
        <v>15</v>
      </c>
      <c r="B81" s="21" t="s">
        <v>134</v>
      </c>
      <c r="C81" s="21" t="s">
        <v>599</v>
      </c>
      <c r="D81" s="21">
        <v>-1323</v>
      </c>
    </row>
    <row r="82" spans="1:4" x14ac:dyDescent="0.25">
      <c r="A82" s="21">
        <v>15</v>
      </c>
      <c r="B82" s="21" t="s">
        <v>134</v>
      </c>
      <c r="C82" s="21" t="s">
        <v>600</v>
      </c>
      <c r="D82" s="21">
        <v>-2043</v>
      </c>
    </row>
    <row r="83" spans="1:4" x14ac:dyDescent="0.25">
      <c r="A83" s="21">
        <v>15</v>
      </c>
      <c r="B83" s="21" t="s">
        <v>134</v>
      </c>
      <c r="C83" s="21" t="s">
        <v>601</v>
      </c>
      <c r="D83" s="21">
        <v>-700</v>
      </c>
    </row>
    <row r="84" spans="1:4" x14ac:dyDescent="0.25">
      <c r="A84" s="21">
        <v>15</v>
      </c>
      <c r="B84" s="21" t="s">
        <v>134</v>
      </c>
      <c r="C84" s="21" t="s">
        <v>602</v>
      </c>
      <c r="D84" s="21">
        <v>-6000</v>
      </c>
    </row>
    <row r="85" spans="1:4" x14ac:dyDescent="0.25">
      <c r="A85" s="21">
        <v>18</v>
      </c>
      <c r="B85" s="21" t="s">
        <v>154</v>
      </c>
      <c r="C85" s="21" t="s">
        <v>603</v>
      </c>
      <c r="D85" s="21">
        <v>-230</v>
      </c>
    </row>
    <row r="86" spans="1:4" x14ac:dyDescent="0.25">
      <c r="A86" s="21">
        <v>19</v>
      </c>
      <c r="B86" s="21" t="s">
        <v>134</v>
      </c>
      <c r="C86" s="21" t="s">
        <v>604</v>
      </c>
      <c r="D86" s="21">
        <v>-1500</v>
      </c>
    </row>
    <row r="87" spans="1:4" x14ac:dyDescent="0.25">
      <c r="A87" s="21">
        <v>19</v>
      </c>
      <c r="B87" s="21" t="s">
        <v>173</v>
      </c>
      <c r="C87" s="21" t="s">
        <v>283</v>
      </c>
      <c r="D87" s="21">
        <v>-550</v>
      </c>
    </row>
    <row r="88" spans="1:4" x14ac:dyDescent="0.25">
      <c r="A88" s="21">
        <v>19</v>
      </c>
      <c r="B88" s="21" t="s">
        <v>126</v>
      </c>
      <c r="C88" s="21" t="s">
        <v>585</v>
      </c>
      <c r="D88" s="21">
        <v>1600</v>
      </c>
    </row>
    <row r="89" spans="1:4" x14ac:dyDescent="0.25">
      <c r="A89" s="21">
        <v>19</v>
      </c>
      <c r="B89" s="21" t="s">
        <v>309</v>
      </c>
      <c r="C89" s="21" t="s">
        <v>309</v>
      </c>
      <c r="D89" s="21">
        <v>-165</v>
      </c>
    </row>
    <row r="90" spans="1:4" x14ac:dyDescent="0.25">
      <c r="A90" s="21">
        <v>20</v>
      </c>
      <c r="B90" s="21" t="s">
        <v>173</v>
      </c>
      <c r="C90" s="21" t="s">
        <v>605</v>
      </c>
      <c r="D90" s="21">
        <v>-100</v>
      </c>
    </row>
    <row r="91" spans="1:4" x14ac:dyDescent="0.25">
      <c r="A91" s="21">
        <v>20</v>
      </c>
      <c r="B91" s="21" t="s">
        <v>173</v>
      </c>
      <c r="C91" s="21" t="s">
        <v>606</v>
      </c>
      <c r="D91" s="21">
        <v>-200</v>
      </c>
    </row>
    <row r="92" spans="1:4" x14ac:dyDescent="0.25">
      <c r="A92" s="21">
        <v>20</v>
      </c>
      <c r="B92" s="21" t="s">
        <v>134</v>
      </c>
      <c r="C92" s="21" t="s">
        <v>607</v>
      </c>
      <c r="D92" s="21">
        <v>-60</v>
      </c>
    </row>
    <row r="93" spans="1:4" x14ac:dyDescent="0.25">
      <c r="A93" s="21">
        <v>20</v>
      </c>
      <c r="B93" s="21" t="s">
        <v>138</v>
      </c>
      <c r="C93" s="21" t="s">
        <v>463</v>
      </c>
      <c r="D93" s="21">
        <v>-282</v>
      </c>
    </row>
    <row r="94" spans="1:4" x14ac:dyDescent="0.25">
      <c r="A94" s="21">
        <v>20</v>
      </c>
      <c r="B94" s="21" t="s">
        <v>128</v>
      </c>
      <c r="C94" s="21" t="s">
        <v>208</v>
      </c>
      <c r="D94" s="21">
        <v>-150</v>
      </c>
    </row>
    <row r="95" spans="1:4" x14ac:dyDescent="0.25">
      <c r="A95" s="21">
        <v>20</v>
      </c>
      <c r="B95" s="21" t="s">
        <v>309</v>
      </c>
      <c r="C95" s="21" t="s">
        <v>309</v>
      </c>
      <c r="D95" s="21">
        <v>-155</v>
      </c>
    </row>
    <row r="96" spans="1:4" x14ac:dyDescent="0.25">
      <c r="A96" s="21">
        <v>21</v>
      </c>
      <c r="B96" s="21" t="s">
        <v>134</v>
      </c>
      <c r="C96" s="21" t="s">
        <v>608</v>
      </c>
      <c r="D96" s="21">
        <v>-150</v>
      </c>
    </row>
    <row r="97" spans="1:4" x14ac:dyDescent="0.25">
      <c r="A97" s="21">
        <v>21</v>
      </c>
      <c r="B97" s="21" t="s">
        <v>134</v>
      </c>
      <c r="C97" s="21" t="s">
        <v>609</v>
      </c>
      <c r="D97" s="21">
        <v>-70</v>
      </c>
    </row>
    <row r="98" spans="1:4" x14ac:dyDescent="0.25">
      <c r="A98" s="21">
        <v>22</v>
      </c>
      <c r="B98" s="21" t="s">
        <v>132</v>
      </c>
      <c r="C98" s="21" t="s">
        <v>558</v>
      </c>
      <c r="D98" s="21">
        <v>-230</v>
      </c>
    </row>
    <row r="99" spans="1:4" x14ac:dyDescent="0.25">
      <c r="A99" s="21">
        <v>23</v>
      </c>
      <c r="B99" s="21" t="s">
        <v>132</v>
      </c>
      <c r="C99" s="21" t="s">
        <v>610</v>
      </c>
      <c r="D99" s="21">
        <v>-1877</v>
      </c>
    </row>
    <row r="100" spans="1:4" x14ac:dyDescent="0.25">
      <c r="A100" s="21">
        <v>24</v>
      </c>
      <c r="B100" s="21" t="s">
        <v>309</v>
      </c>
      <c r="C100" s="21" t="s">
        <v>225</v>
      </c>
      <c r="D100" s="21">
        <v>-600</v>
      </c>
    </row>
    <row r="101" spans="1:4" x14ac:dyDescent="0.25">
      <c r="A101" s="21">
        <v>24</v>
      </c>
      <c r="B101" s="21" t="s">
        <v>138</v>
      </c>
      <c r="C101" s="21" t="s">
        <v>101</v>
      </c>
      <c r="D101" s="21">
        <v>-400</v>
      </c>
    </row>
    <row r="102" spans="1:4" x14ac:dyDescent="0.25">
      <c r="A102" s="21">
        <v>26</v>
      </c>
      <c r="B102" s="21" t="s">
        <v>128</v>
      </c>
      <c r="C102" s="21" t="s">
        <v>208</v>
      </c>
      <c r="D102" s="21">
        <v>-50</v>
      </c>
    </row>
    <row r="103" spans="1:4" x14ac:dyDescent="0.25">
      <c r="A103" s="21">
        <v>26</v>
      </c>
      <c r="B103" s="21" t="s">
        <v>309</v>
      </c>
      <c r="C103" s="21" t="s">
        <v>612</v>
      </c>
      <c r="D103" s="21">
        <v>-200</v>
      </c>
    </row>
    <row r="104" spans="1:4" x14ac:dyDescent="0.25">
      <c r="A104" s="21">
        <v>26</v>
      </c>
      <c r="B104" s="21" t="s">
        <v>132</v>
      </c>
      <c r="C104" s="21" t="s">
        <v>488</v>
      </c>
      <c r="D104" s="21">
        <v>-100</v>
      </c>
    </row>
    <row r="105" spans="1:4" x14ac:dyDescent="0.25">
      <c r="A105" s="21">
        <v>26</v>
      </c>
      <c r="B105" s="21" t="s">
        <v>138</v>
      </c>
      <c r="C105" s="21" t="s">
        <v>424</v>
      </c>
      <c r="D105" s="21">
        <v>-320</v>
      </c>
    </row>
    <row r="106" spans="1:4" x14ac:dyDescent="0.25">
      <c r="A106" s="21">
        <v>28</v>
      </c>
      <c r="B106" s="21" t="s">
        <v>134</v>
      </c>
      <c r="C106" s="21" t="s">
        <v>611</v>
      </c>
      <c r="D106" s="21">
        <v>-420</v>
      </c>
    </row>
    <row r="107" spans="1:4" x14ac:dyDescent="0.25">
      <c r="A107" s="21">
        <v>29</v>
      </c>
      <c r="B107" s="21" t="s">
        <v>173</v>
      </c>
      <c r="C107" s="21" t="s">
        <v>605</v>
      </c>
      <c r="D107" s="21">
        <v>-100</v>
      </c>
    </row>
    <row r="108" spans="1:4" x14ac:dyDescent="0.25">
      <c r="A108" s="21">
        <v>29</v>
      </c>
      <c r="B108" s="21" t="s">
        <v>132</v>
      </c>
      <c r="C108" s="21" t="s">
        <v>613</v>
      </c>
      <c r="D108" s="21">
        <f>-584</f>
        <v>-584</v>
      </c>
    </row>
    <row r="109" spans="1:4" x14ac:dyDescent="0.25">
      <c r="A109" s="21">
        <v>29</v>
      </c>
      <c r="B109" s="21" t="s">
        <v>403</v>
      </c>
      <c r="C109" s="21" t="s">
        <v>279</v>
      </c>
      <c r="D109" s="21">
        <v>-600</v>
      </c>
    </row>
    <row r="192" spans="1:4" x14ac:dyDescent="0.25">
      <c r="A192" s="21">
        <v>1</v>
      </c>
      <c r="B192" s="21" t="s">
        <v>153</v>
      </c>
      <c r="C192" s="21" t="s">
        <v>153</v>
      </c>
      <c r="D192" s="21">
        <v>-900</v>
      </c>
    </row>
    <row r="193" spans="1:4" x14ac:dyDescent="0.25">
      <c r="A193" s="21">
        <v>1</v>
      </c>
      <c r="B193" s="21" t="s">
        <v>123</v>
      </c>
      <c r="C193" s="21" t="s">
        <v>139</v>
      </c>
      <c r="D193" s="21">
        <v>-500</v>
      </c>
    </row>
    <row r="194" spans="1:4" x14ac:dyDescent="0.25">
      <c r="A194" s="21">
        <v>1</v>
      </c>
      <c r="B194" s="21" t="s">
        <v>59</v>
      </c>
      <c r="C194" s="21" t="s">
        <v>71</v>
      </c>
      <c r="D194" s="21">
        <v>-22000</v>
      </c>
    </row>
    <row r="195" spans="1:4" x14ac:dyDescent="0.25">
      <c r="A195" s="21">
        <v>1</v>
      </c>
      <c r="B195" s="21" t="s">
        <v>59</v>
      </c>
      <c r="C195" s="21" t="s">
        <v>70</v>
      </c>
      <c r="D195" s="21">
        <v>-8700</v>
      </c>
    </row>
    <row r="196" spans="1:4" x14ac:dyDescent="0.25">
      <c r="A196" s="21">
        <v>1</v>
      </c>
      <c r="B196" s="21" t="s">
        <v>59</v>
      </c>
      <c r="C196" s="21" t="s">
        <v>383</v>
      </c>
      <c r="D196" s="21">
        <v>-2500</v>
      </c>
    </row>
    <row r="197" spans="1:4" x14ac:dyDescent="0.25">
      <c r="A197" s="21">
        <v>1</v>
      </c>
      <c r="B197" s="21" t="s">
        <v>142</v>
      </c>
      <c r="C197" s="21" t="s">
        <v>72</v>
      </c>
      <c r="D197" s="21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B108:B197 B7:B88 B90:B91 B98</xm:sqref>
        </x14:dataValidation>
      </x14:dataValidation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D13"/>
  <sheetViews>
    <sheetView workbookViewId="0">
      <selection activeCell="B13" sqref="B13"/>
    </sheetView>
  </sheetViews>
  <sheetFormatPr defaultRowHeight="15" x14ac:dyDescent="0.25"/>
  <cols>
    <col min="1" max="1" width="15" bestFit="1" customWidth="1"/>
    <col min="4" max="4" width="13.42578125" customWidth="1"/>
  </cols>
  <sheetData>
    <row r="2" spans="1:4" x14ac:dyDescent="0.25">
      <c r="A2" t="s">
        <v>5</v>
      </c>
      <c r="B2" s="1">
        <v>0</v>
      </c>
      <c r="D2" t="s">
        <v>6</v>
      </c>
    </row>
    <row r="3" spans="1:4" x14ac:dyDescent="0.25">
      <c r="A3" t="s">
        <v>0</v>
      </c>
      <c r="B3">
        <v>0</v>
      </c>
      <c r="D3" t="s">
        <v>7</v>
      </c>
    </row>
    <row r="4" spans="1:4" x14ac:dyDescent="0.25">
      <c r="A4" t="s">
        <v>1</v>
      </c>
      <c r="B4">
        <v>55000</v>
      </c>
      <c r="D4" t="s">
        <v>8</v>
      </c>
    </row>
    <row r="5" spans="1:4" x14ac:dyDescent="0.25">
      <c r="A5" t="s">
        <v>2</v>
      </c>
      <c r="B5">
        <v>18500</v>
      </c>
      <c r="D5" t="s">
        <v>9</v>
      </c>
    </row>
    <row r="6" spans="1:4" x14ac:dyDescent="0.25">
      <c r="A6" t="s">
        <v>14</v>
      </c>
      <c r="B6">
        <v>9500</v>
      </c>
      <c r="D6" t="s">
        <v>10</v>
      </c>
    </row>
    <row r="7" spans="1:4" x14ac:dyDescent="0.25">
      <c r="A7" t="s">
        <v>3</v>
      </c>
      <c r="B7">
        <v>31000</v>
      </c>
      <c r="D7" t="s">
        <v>11</v>
      </c>
    </row>
    <row r="8" spans="1:4" x14ac:dyDescent="0.25">
      <c r="A8" t="s">
        <v>4</v>
      </c>
      <c r="B8">
        <v>30000</v>
      </c>
      <c r="D8" t="s">
        <v>12</v>
      </c>
    </row>
    <row r="9" spans="1:4" x14ac:dyDescent="0.25">
      <c r="A9" t="s">
        <v>16</v>
      </c>
      <c r="B9">
        <v>13500</v>
      </c>
      <c r="D9" t="s">
        <v>13</v>
      </c>
    </row>
    <row r="10" spans="1:4" x14ac:dyDescent="0.25">
      <c r="A10" t="s">
        <v>15</v>
      </c>
      <c r="B10">
        <v>19500</v>
      </c>
    </row>
    <row r="11" spans="1:4" x14ac:dyDescent="0.25">
      <c r="A11" t="s">
        <v>17</v>
      </c>
      <c r="B11">
        <v>8600</v>
      </c>
    </row>
    <row r="12" spans="1:4" x14ac:dyDescent="0.25">
      <c r="A12" t="s">
        <v>18</v>
      </c>
      <c r="B12">
        <v>10000</v>
      </c>
    </row>
    <row r="13" spans="1:4" x14ac:dyDescent="0.25">
      <c r="B13" s="1">
        <f>SUM(B2:B12)</f>
        <v>195600</v>
      </c>
    </row>
  </sheetData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198"/>
  <sheetViews>
    <sheetView topLeftCell="A22" workbookViewId="0">
      <selection activeCell="C38" sqref="C38:D38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140625" style="21"/>
    <col min="10" max="10" width="10.28515625" style="21" bestFit="1" customWidth="1"/>
    <col min="11" max="16384" width="9.140625" style="21"/>
  </cols>
  <sheetData>
    <row r="1" spans="1:11" x14ac:dyDescent="0.25">
      <c r="A1" s="29">
        <v>42401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-3000</v>
      </c>
      <c r="J2" s="21">
        <f>IFERROR(VLOOKUP(H2,$E$3:$F$22,2,FALSE),"0")</f>
        <v>-11118</v>
      </c>
      <c r="K2" s="21">
        <f>I2-J2</f>
        <v>8118</v>
      </c>
    </row>
    <row r="3" spans="1:11" x14ac:dyDescent="0.25">
      <c r="C3" s="21" t="s">
        <v>90</v>
      </c>
      <c r="D3" s="21">
        <f>SUM(D7:D199)</f>
        <v>-26871.530000000006</v>
      </c>
      <c r="E3" s="17" t="s">
        <v>123</v>
      </c>
      <c r="F3" s="2">
        <v>0</v>
      </c>
      <c r="G3"/>
      <c r="H3" s="21" t="s">
        <v>135</v>
      </c>
      <c r="I3" s="21">
        <v>-7000</v>
      </c>
      <c r="J3" s="21">
        <f t="shared" ref="J3:J15" si="0">IFERROR(VLOOKUP(H3,$E$3:$F$22,2,FALSE),"0")</f>
        <v>-7067.71</v>
      </c>
      <c r="K3" s="21">
        <f t="shared" ref="K3:K15" si="1">I3-J3</f>
        <v>67.710000000000036</v>
      </c>
    </row>
    <row r="4" spans="1:11" x14ac:dyDescent="0.25">
      <c r="C4" s="21" t="s">
        <v>73</v>
      </c>
      <c r="D4" s="21">
        <v>29410</v>
      </c>
      <c r="E4" s="17" t="s">
        <v>59</v>
      </c>
      <c r="F4" s="2">
        <v>-38000</v>
      </c>
      <c r="G4"/>
      <c r="H4" s="21" t="s">
        <v>154</v>
      </c>
      <c r="I4" s="21">
        <v>-3000</v>
      </c>
      <c r="J4" s="21">
        <f t="shared" si="0"/>
        <v>-3494.82</v>
      </c>
      <c r="K4" s="21">
        <f t="shared" si="1"/>
        <v>494.82000000000016</v>
      </c>
    </row>
    <row r="5" spans="1:11" x14ac:dyDescent="0.25">
      <c r="A5" s="4"/>
      <c r="B5" s="4"/>
      <c r="C5" s="4" t="s">
        <v>93</v>
      </c>
      <c r="D5" s="4">
        <f>SUM(D3:D4)</f>
        <v>2538.4699999999939</v>
      </c>
      <c r="E5" s="17" t="s">
        <v>134</v>
      </c>
      <c r="F5" s="2">
        <v>-71299</v>
      </c>
      <c r="G5"/>
      <c r="H5" s="21" t="s">
        <v>59</v>
      </c>
      <c r="I5" s="21">
        <v>-38000</v>
      </c>
      <c r="J5" s="21">
        <f t="shared" si="0"/>
        <v>-38000</v>
      </c>
      <c r="K5" s="21">
        <f t="shared" si="1"/>
        <v>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126</v>
      </c>
      <c r="F6" s="2">
        <v>132800</v>
      </c>
      <c r="G6"/>
      <c r="H6" s="21" t="s">
        <v>134</v>
      </c>
      <c r="I6" s="21">
        <v>-70000</v>
      </c>
      <c r="J6" s="21">
        <f t="shared" si="0"/>
        <v>-71299</v>
      </c>
      <c r="K6" s="21">
        <f t="shared" si="1"/>
        <v>1299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123500</v>
      </c>
      <c r="E7" s="17" t="s">
        <v>164</v>
      </c>
      <c r="F7" s="2">
        <v>-500</v>
      </c>
      <c r="G7"/>
      <c r="H7" s="21" t="s">
        <v>128</v>
      </c>
      <c r="I7" s="21">
        <v>-500</v>
      </c>
      <c r="J7" s="21" t="str">
        <f t="shared" si="0"/>
        <v>0</v>
      </c>
      <c r="K7" s="21">
        <f t="shared" si="1"/>
        <v>-500</v>
      </c>
    </row>
    <row r="8" spans="1:11" ht="15" customHeight="1" x14ac:dyDescent="0.25">
      <c r="A8" s="21">
        <v>1</v>
      </c>
      <c r="B8" s="21" t="s">
        <v>126</v>
      </c>
      <c r="C8" s="21" t="s">
        <v>139</v>
      </c>
      <c r="D8" s="21">
        <v>500</v>
      </c>
      <c r="E8" s="17" t="s">
        <v>153</v>
      </c>
      <c r="F8" s="2">
        <v>0</v>
      </c>
      <c r="G8"/>
      <c r="H8" s="21" t="s">
        <v>132</v>
      </c>
      <c r="I8" s="21">
        <v>-2000</v>
      </c>
      <c r="J8" s="21">
        <f t="shared" si="0"/>
        <v>-2603</v>
      </c>
      <c r="K8" s="21">
        <f t="shared" si="1"/>
        <v>603</v>
      </c>
    </row>
    <row r="9" spans="1:11" ht="15" customHeight="1" x14ac:dyDescent="0.25">
      <c r="A9" s="21">
        <v>1</v>
      </c>
      <c r="B9" s="21" t="s">
        <v>126</v>
      </c>
      <c r="C9" s="21" t="s">
        <v>619</v>
      </c>
      <c r="D9" s="21">
        <v>8800</v>
      </c>
      <c r="E9" s="17" t="s">
        <v>132</v>
      </c>
      <c r="F9" s="2">
        <v>-2603</v>
      </c>
      <c r="G9"/>
      <c r="H9" s="21" t="s">
        <v>138</v>
      </c>
      <c r="I9" s="21">
        <v>-4000</v>
      </c>
      <c r="J9" s="21">
        <f t="shared" si="0"/>
        <v>-2227</v>
      </c>
      <c r="K9" s="21">
        <f t="shared" si="1"/>
        <v>-1773</v>
      </c>
    </row>
    <row r="10" spans="1:11" ht="15" customHeight="1" x14ac:dyDescent="0.25">
      <c r="A10" s="21">
        <v>1</v>
      </c>
      <c r="B10" s="21" t="s">
        <v>173</v>
      </c>
      <c r="C10" s="21" t="s">
        <v>611</v>
      </c>
      <c r="D10" s="21">
        <v>-417</v>
      </c>
      <c r="E10" s="17" t="s">
        <v>138</v>
      </c>
      <c r="F10" s="2">
        <v>-2227</v>
      </c>
      <c r="G10"/>
      <c r="H10" s="21" t="s">
        <v>142</v>
      </c>
      <c r="I10" s="21">
        <v>-17500</v>
      </c>
      <c r="J10" s="21">
        <f t="shared" si="0"/>
        <v>-17500</v>
      </c>
      <c r="K10" s="21">
        <f t="shared" si="1"/>
        <v>0</v>
      </c>
    </row>
    <row r="11" spans="1:11" x14ac:dyDescent="0.25">
      <c r="A11" s="21">
        <v>1</v>
      </c>
      <c r="B11" s="21" t="s">
        <v>132</v>
      </c>
      <c r="C11" s="21" t="s">
        <v>241</v>
      </c>
      <c r="D11" s="21">
        <v>-260</v>
      </c>
      <c r="E11" s="17" t="s">
        <v>142</v>
      </c>
      <c r="F11" s="2">
        <v>-17500</v>
      </c>
      <c r="G11"/>
      <c r="H11" s="21" t="s">
        <v>309</v>
      </c>
      <c r="I11" s="21">
        <v>0</v>
      </c>
      <c r="J11" s="21" t="str">
        <f t="shared" si="0"/>
        <v>0</v>
      </c>
      <c r="K11" s="21">
        <f t="shared" si="1"/>
        <v>0</v>
      </c>
    </row>
    <row r="12" spans="1:11" x14ac:dyDescent="0.25">
      <c r="A12" s="21">
        <v>1</v>
      </c>
      <c r="B12" s="21" t="s">
        <v>138</v>
      </c>
      <c r="C12" s="21" t="s">
        <v>499</v>
      </c>
      <c r="D12" s="21">
        <v>-1512</v>
      </c>
      <c r="E12" s="17" t="s">
        <v>173</v>
      </c>
      <c r="F12" s="2">
        <v>-4242</v>
      </c>
      <c r="G12"/>
      <c r="H12" s="21" t="s">
        <v>127</v>
      </c>
      <c r="I12" s="21">
        <v>-400</v>
      </c>
      <c r="J12" s="21" t="str">
        <f t="shared" si="0"/>
        <v>0</v>
      </c>
      <c r="K12" s="21">
        <f t="shared" si="1"/>
        <v>-400</v>
      </c>
    </row>
    <row r="13" spans="1:11" x14ac:dyDescent="0.25">
      <c r="A13" s="21">
        <v>1</v>
      </c>
      <c r="B13" s="21" t="s">
        <v>138</v>
      </c>
      <c r="C13" s="21" t="s">
        <v>424</v>
      </c>
      <c r="D13" s="21">
        <v>-715</v>
      </c>
      <c r="E13" s="17" t="s">
        <v>143</v>
      </c>
      <c r="F13" s="2"/>
      <c r="G13"/>
      <c r="H13" s="21" t="s">
        <v>173</v>
      </c>
      <c r="I13" s="21">
        <v>-3000</v>
      </c>
      <c r="J13" s="21">
        <f t="shared" si="0"/>
        <v>-4242</v>
      </c>
      <c r="K13" s="21">
        <f t="shared" si="1"/>
        <v>1242</v>
      </c>
    </row>
    <row r="14" spans="1:11" x14ac:dyDescent="0.25">
      <c r="A14" s="21">
        <v>1</v>
      </c>
      <c r="B14" s="21" t="s">
        <v>173</v>
      </c>
      <c r="C14" s="21" t="s">
        <v>206</v>
      </c>
      <c r="D14" s="21">
        <v>-1740</v>
      </c>
      <c r="E14" s="17" t="s">
        <v>135</v>
      </c>
      <c r="F14" s="2">
        <v>-7067.71</v>
      </c>
      <c r="G14"/>
      <c r="H14" s="21" t="s">
        <v>164</v>
      </c>
      <c r="I14" s="21">
        <v>-500</v>
      </c>
      <c r="J14" s="21">
        <f t="shared" si="0"/>
        <v>-500</v>
      </c>
      <c r="K14" s="21">
        <f t="shared" si="1"/>
        <v>0</v>
      </c>
    </row>
    <row r="15" spans="1:11" x14ac:dyDescent="0.25">
      <c r="A15" s="21">
        <v>1</v>
      </c>
      <c r="B15" s="21" t="s">
        <v>134</v>
      </c>
      <c r="C15" s="21" t="s">
        <v>614</v>
      </c>
      <c r="D15" s="21">
        <v>-50000</v>
      </c>
      <c r="E15" s="17" t="s">
        <v>154</v>
      </c>
      <c r="F15" s="2">
        <v>-3494.82</v>
      </c>
      <c r="G15"/>
      <c r="H15" s="21" t="s">
        <v>141</v>
      </c>
      <c r="I15" s="21">
        <v>-1200</v>
      </c>
      <c r="J15" s="21">
        <f t="shared" si="0"/>
        <v>-920</v>
      </c>
      <c r="K15" s="21">
        <f t="shared" si="1"/>
        <v>-280</v>
      </c>
    </row>
    <row r="16" spans="1:11" x14ac:dyDescent="0.25">
      <c r="A16" s="21">
        <v>1</v>
      </c>
      <c r="B16" s="21" t="s">
        <v>134</v>
      </c>
      <c r="C16" s="21" t="s">
        <v>216</v>
      </c>
      <c r="D16" s="21">
        <v>-1200</v>
      </c>
      <c r="E16" s="17" t="s">
        <v>204</v>
      </c>
      <c r="F16" s="2">
        <v>-700</v>
      </c>
      <c r="G16"/>
      <c r="I16" s="21">
        <f>SUM(I2:I15)</f>
        <v>-150100</v>
      </c>
      <c r="J16" s="3">
        <f>SUM(J2:J15)</f>
        <v>-158971.53</v>
      </c>
      <c r="K16" s="21">
        <f>SUM(K2:K15)</f>
        <v>8871.5300000000007</v>
      </c>
    </row>
    <row r="17" spans="1:10" x14ac:dyDescent="0.25">
      <c r="A17" s="21">
        <v>1</v>
      </c>
      <c r="B17" s="21" t="s">
        <v>59</v>
      </c>
      <c r="C17" s="21" t="s">
        <v>181</v>
      </c>
      <c r="D17" s="21">
        <v>-2000</v>
      </c>
      <c r="E17" s="17" t="s">
        <v>403</v>
      </c>
      <c r="F17" s="2">
        <v>-11118</v>
      </c>
      <c r="G17"/>
      <c r="J17" s="3"/>
    </row>
    <row r="18" spans="1:10" x14ac:dyDescent="0.25">
      <c r="A18" s="21">
        <v>4</v>
      </c>
      <c r="B18" s="21" t="s">
        <v>135</v>
      </c>
      <c r="C18" s="21" t="s">
        <v>347</v>
      </c>
      <c r="D18" s="21">
        <v>-5100</v>
      </c>
      <c r="E18" s="17" t="s">
        <v>141</v>
      </c>
      <c r="F18" s="2">
        <v>-920</v>
      </c>
      <c r="G18"/>
      <c r="J18" s="3"/>
    </row>
    <row r="19" spans="1:10" x14ac:dyDescent="0.25">
      <c r="A19" s="21">
        <v>1</v>
      </c>
      <c r="B19" s="21" t="s">
        <v>135</v>
      </c>
      <c r="C19" s="21" t="s">
        <v>232</v>
      </c>
      <c r="D19" s="21">
        <v>-1967.71</v>
      </c>
      <c r="E19" s="17" t="s">
        <v>144</v>
      </c>
      <c r="F19" s="2">
        <v>-26871.53</v>
      </c>
      <c r="G19"/>
      <c r="J19" s="3"/>
    </row>
    <row r="20" spans="1:10" x14ac:dyDescent="0.25">
      <c r="A20" s="21">
        <v>1</v>
      </c>
      <c r="B20" s="21" t="s">
        <v>154</v>
      </c>
      <c r="C20" s="21" t="s">
        <v>265</v>
      </c>
      <c r="D20" s="21">
        <v>-2662.82</v>
      </c>
      <c r="E20" s="17"/>
      <c r="F20" s="2"/>
      <c r="J20" s="3"/>
    </row>
    <row r="21" spans="1:10" x14ac:dyDescent="0.25">
      <c r="A21" s="21">
        <v>1</v>
      </c>
      <c r="B21" s="21" t="s">
        <v>173</v>
      </c>
      <c r="C21" s="21" t="s">
        <v>615</v>
      </c>
      <c r="D21" s="21">
        <v>-470</v>
      </c>
      <c r="E21" s="17"/>
      <c r="F21" s="2"/>
      <c r="J21" s="3"/>
    </row>
    <row r="22" spans="1:10" x14ac:dyDescent="0.25">
      <c r="A22" s="21">
        <v>2</v>
      </c>
      <c r="B22" s="21" t="s">
        <v>134</v>
      </c>
      <c r="C22" s="21" t="s">
        <v>616</v>
      </c>
      <c r="D22" s="21">
        <v>-200</v>
      </c>
      <c r="E22" s="17"/>
      <c r="F22" s="2"/>
      <c r="J22" s="3"/>
    </row>
    <row r="23" spans="1:10" x14ac:dyDescent="0.25">
      <c r="A23" s="21">
        <v>3</v>
      </c>
      <c r="B23" s="21" t="s">
        <v>204</v>
      </c>
      <c r="C23" s="21" t="s">
        <v>205</v>
      </c>
      <c r="D23" s="21">
        <v>-700</v>
      </c>
      <c r="J23" s="3"/>
    </row>
    <row r="24" spans="1:10" x14ac:dyDescent="0.25">
      <c r="A24" s="21">
        <v>3</v>
      </c>
      <c r="B24" s="21" t="s">
        <v>173</v>
      </c>
      <c r="C24" s="21" t="s">
        <v>497</v>
      </c>
      <c r="D24" s="21">
        <v>-200</v>
      </c>
      <c r="J24" s="3"/>
    </row>
    <row r="25" spans="1:10" x14ac:dyDescent="0.25">
      <c r="A25" s="21">
        <v>4</v>
      </c>
      <c r="B25" s="21" t="s">
        <v>403</v>
      </c>
      <c r="C25" s="21" t="s">
        <v>411</v>
      </c>
      <c r="D25" s="21">
        <v>-4300</v>
      </c>
      <c r="J25" s="3"/>
    </row>
    <row r="26" spans="1:10" x14ac:dyDescent="0.25">
      <c r="A26" s="21">
        <v>5</v>
      </c>
      <c r="B26" s="21" t="s">
        <v>134</v>
      </c>
      <c r="C26" s="21" t="s">
        <v>617</v>
      </c>
      <c r="D26" s="21">
        <v>-680</v>
      </c>
      <c r="J26" s="3"/>
    </row>
    <row r="27" spans="1:10" x14ac:dyDescent="0.25">
      <c r="A27" s="21">
        <v>6</v>
      </c>
      <c r="B27" s="21" t="s">
        <v>134</v>
      </c>
      <c r="C27" s="21" t="s">
        <v>618</v>
      </c>
      <c r="D27" s="21">
        <v>-10500</v>
      </c>
      <c r="J27" s="3"/>
    </row>
    <row r="28" spans="1:10" x14ac:dyDescent="0.25">
      <c r="A28" s="21">
        <v>6</v>
      </c>
      <c r="B28" s="21" t="s">
        <v>134</v>
      </c>
      <c r="C28" s="21" t="s">
        <v>620</v>
      </c>
      <c r="D28" s="21">
        <v>-1000</v>
      </c>
      <c r="J28" s="3"/>
    </row>
    <row r="29" spans="1:10" x14ac:dyDescent="0.25">
      <c r="A29" s="21">
        <v>6</v>
      </c>
      <c r="B29" s="21" t="s">
        <v>134</v>
      </c>
      <c r="C29" s="21" t="s">
        <v>621</v>
      </c>
      <c r="D29" s="21">
        <v>-700</v>
      </c>
      <c r="J29" s="3"/>
    </row>
    <row r="30" spans="1:10" x14ac:dyDescent="0.25">
      <c r="A30" s="21">
        <v>6</v>
      </c>
      <c r="B30" s="21" t="s">
        <v>132</v>
      </c>
      <c r="C30" s="21" t="s">
        <v>622</v>
      </c>
      <c r="D30" s="21">
        <v>-1380</v>
      </c>
      <c r="J30" s="3"/>
    </row>
    <row r="31" spans="1:10" x14ac:dyDescent="0.25">
      <c r="A31" s="21">
        <v>6</v>
      </c>
      <c r="B31" s="21" t="s">
        <v>132</v>
      </c>
      <c r="C31" s="21" t="s">
        <v>623</v>
      </c>
      <c r="D31" s="21">
        <v>1000</v>
      </c>
      <c r="J31" s="3"/>
    </row>
    <row r="32" spans="1:10" x14ac:dyDescent="0.25">
      <c r="A32" s="21">
        <v>7</v>
      </c>
      <c r="B32" s="21" t="s">
        <v>154</v>
      </c>
      <c r="C32" s="21" t="s">
        <v>94</v>
      </c>
      <c r="D32" s="21">
        <v>-300</v>
      </c>
      <c r="J32" s="3"/>
    </row>
    <row r="33" spans="1:10" x14ac:dyDescent="0.25">
      <c r="A33" s="21">
        <v>7</v>
      </c>
      <c r="B33" s="21" t="s">
        <v>134</v>
      </c>
      <c r="C33" s="21" t="s">
        <v>624</v>
      </c>
      <c r="D33" s="21">
        <v>-1700</v>
      </c>
      <c r="J33" s="3"/>
    </row>
    <row r="34" spans="1:10" x14ac:dyDescent="0.25">
      <c r="A34" s="21">
        <v>7</v>
      </c>
      <c r="B34" s="21" t="s">
        <v>164</v>
      </c>
      <c r="C34" s="21" t="s">
        <v>216</v>
      </c>
      <c r="D34" s="21">
        <v>-500</v>
      </c>
      <c r="J34" s="3"/>
    </row>
    <row r="35" spans="1:10" x14ac:dyDescent="0.25">
      <c r="A35" s="21">
        <v>7</v>
      </c>
      <c r="B35" s="21" t="s">
        <v>134</v>
      </c>
      <c r="C35" s="21" t="s">
        <v>625</v>
      </c>
      <c r="D35" s="21">
        <v>-300</v>
      </c>
      <c r="G35" s="21" t="s">
        <v>512</v>
      </c>
      <c r="J35" s="3"/>
    </row>
    <row r="36" spans="1:10" x14ac:dyDescent="0.25">
      <c r="A36" s="21">
        <v>7</v>
      </c>
      <c r="B36" s="21" t="s">
        <v>134</v>
      </c>
      <c r="C36" s="21" t="s">
        <v>627</v>
      </c>
      <c r="D36" s="21">
        <v>-750</v>
      </c>
      <c r="G36" s="21" t="s">
        <v>515</v>
      </c>
      <c r="H36" s="21">
        <v>90</v>
      </c>
      <c r="I36" s="21">
        <v>6800</v>
      </c>
      <c r="J36" s="3">
        <v>2530</v>
      </c>
    </row>
    <row r="37" spans="1:10" x14ac:dyDescent="0.25">
      <c r="A37" s="21">
        <v>10</v>
      </c>
      <c r="B37" s="21" t="s">
        <v>403</v>
      </c>
      <c r="C37" s="21" t="s">
        <v>626</v>
      </c>
      <c r="D37" s="21">
        <v>-4450</v>
      </c>
      <c r="J37" s="3"/>
    </row>
    <row r="38" spans="1:10" x14ac:dyDescent="0.25">
      <c r="A38" s="21">
        <v>15</v>
      </c>
      <c r="B38" s="21" t="s">
        <v>403</v>
      </c>
      <c r="C38" s="21" t="s">
        <v>503</v>
      </c>
      <c r="D38" s="21">
        <v>-1000</v>
      </c>
      <c r="J38" s="3"/>
    </row>
    <row r="39" spans="1:10" x14ac:dyDescent="0.25">
      <c r="A39" s="21">
        <v>21</v>
      </c>
      <c r="B39" s="21" t="s">
        <v>134</v>
      </c>
      <c r="C39" s="21" t="s">
        <v>627</v>
      </c>
      <c r="D39" s="21">
        <v>-1720</v>
      </c>
      <c r="J39" s="3"/>
    </row>
    <row r="40" spans="1:10" x14ac:dyDescent="0.25">
      <c r="A40" s="21">
        <v>21</v>
      </c>
      <c r="B40" s="21" t="s">
        <v>141</v>
      </c>
      <c r="C40" s="21" t="s">
        <v>87</v>
      </c>
      <c r="D40" s="21">
        <v>-920</v>
      </c>
      <c r="J40" s="3"/>
    </row>
    <row r="41" spans="1:10" ht="14.25" customHeight="1" x14ac:dyDescent="0.25">
      <c r="A41" s="21">
        <v>21</v>
      </c>
      <c r="B41" s="21" t="s">
        <v>154</v>
      </c>
      <c r="C41" s="21" t="s">
        <v>102</v>
      </c>
      <c r="D41" s="21">
        <v>-300</v>
      </c>
      <c r="J41" s="3"/>
    </row>
    <row r="42" spans="1:10" x14ac:dyDescent="0.25">
      <c r="A42" s="21">
        <v>21</v>
      </c>
      <c r="B42" s="21" t="s">
        <v>154</v>
      </c>
      <c r="C42" s="21" t="s">
        <v>281</v>
      </c>
      <c r="D42" s="21">
        <v>-232</v>
      </c>
      <c r="J42" s="3"/>
    </row>
    <row r="43" spans="1:10" x14ac:dyDescent="0.25">
      <c r="A43" s="21">
        <v>21</v>
      </c>
      <c r="B43" s="21" t="s">
        <v>134</v>
      </c>
      <c r="C43" s="21" t="s">
        <v>628</v>
      </c>
      <c r="D43" s="21">
        <v>-200</v>
      </c>
      <c r="J43" s="3"/>
    </row>
    <row r="44" spans="1:10" x14ac:dyDescent="0.25">
      <c r="A44" s="21">
        <v>21</v>
      </c>
      <c r="B44" s="21" t="s">
        <v>403</v>
      </c>
      <c r="C44" s="21" t="s">
        <v>629</v>
      </c>
      <c r="D44" s="21">
        <v>-1368</v>
      </c>
      <c r="J44" s="3"/>
    </row>
    <row r="45" spans="1:10" x14ac:dyDescent="0.25">
      <c r="A45" s="21">
        <v>22</v>
      </c>
      <c r="B45" s="21" t="s">
        <v>173</v>
      </c>
      <c r="C45" s="21" t="s">
        <v>206</v>
      </c>
      <c r="D45" s="21">
        <v>-525</v>
      </c>
      <c r="J45" s="3"/>
    </row>
    <row r="46" spans="1:10" x14ac:dyDescent="0.25">
      <c r="A46" s="21">
        <v>26</v>
      </c>
      <c r="B46" s="21" t="s">
        <v>134</v>
      </c>
      <c r="C46" s="21" t="s">
        <v>617</v>
      </c>
      <c r="D46" s="21">
        <v>-689</v>
      </c>
      <c r="J46" s="3"/>
    </row>
    <row r="47" spans="1:10" x14ac:dyDescent="0.25">
      <c r="A47" s="21">
        <v>27</v>
      </c>
      <c r="B47" s="21" t="s">
        <v>132</v>
      </c>
      <c r="C47" s="21" t="s">
        <v>630</v>
      </c>
      <c r="D47" s="21">
        <v>-179</v>
      </c>
      <c r="J47" s="3"/>
    </row>
    <row r="48" spans="1:10" x14ac:dyDescent="0.25">
      <c r="A48" s="21">
        <v>27</v>
      </c>
      <c r="B48" s="21" t="s">
        <v>132</v>
      </c>
      <c r="C48" s="21" t="s">
        <v>631</v>
      </c>
      <c r="D48" s="21">
        <v>-1784</v>
      </c>
    </row>
    <row r="49" spans="1:4" x14ac:dyDescent="0.25">
      <c r="A49" s="21">
        <v>28</v>
      </c>
      <c r="B49" s="21" t="s">
        <v>173</v>
      </c>
      <c r="C49" s="21" t="s">
        <v>301</v>
      </c>
      <c r="D49" s="21">
        <v>-890</v>
      </c>
    </row>
    <row r="50" spans="1:4" x14ac:dyDescent="0.25">
      <c r="A50" s="21">
        <v>29</v>
      </c>
      <c r="B50" s="21" t="s">
        <v>134</v>
      </c>
      <c r="C50" s="21" t="s">
        <v>632</v>
      </c>
      <c r="D50" s="21">
        <v>-1660</v>
      </c>
    </row>
    <row r="193" spans="1:4" x14ac:dyDescent="0.25">
      <c r="A193" s="21">
        <v>1</v>
      </c>
      <c r="B193" s="21" t="s">
        <v>153</v>
      </c>
      <c r="C193" s="21" t="s">
        <v>153</v>
      </c>
      <c r="D193" s="21">
        <v>0</v>
      </c>
    </row>
    <row r="194" spans="1:4" x14ac:dyDescent="0.25">
      <c r="A194" s="21">
        <v>1</v>
      </c>
      <c r="B194" s="21" t="s">
        <v>123</v>
      </c>
      <c r="C194" s="21" t="s">
        <v>139</v>
      </c>
      <c r="D194" s="21">
        <v>0</v>
      </c>
    </row>
    <row r="195" spans="1:4" x14ac:dyDescent="0.25">
      <c r="A195" s="21">
        <v>1</v>
      </c>
      <c r="B195" s="21" t="s">
        <v>59</v>
      </c>
      <c r="C195" s="21" t="s">
        <v>71</v>
      </c>
      <c r="D195" s="21">
        <v>-22000</v>
      </c>
    </row>
    <row r="196" spans="1:4" x14ac:dyDescent="0.25">
      <c r="A196" s="21">
        <v>1</v>
      </c>
      <c r="B196" s="21" t="s">
        <v>59</v>
      </c>
      <c r="C196" s="21" t="s">
        <v>70</v>
      </c>
      <c r="D196" s="21">
        <v>-11500</v>
      </c>
    </row>
    <row r="197" spans="1:4" x14ac:dyDescent="0.25">
      <c r="A197" s="21">
        <v>1</v>
      </c>
      <c r="B197" s="21" t="s">
        <v>59</v>
      </c>
      <c r="C197" s="21" t="s">
        <v>383</v>
      </c>
      <c r="D197" s="21">
        <v>-2500</v>
      </c>
    </row>
    <row r="198" spans="1:4" x14ac:dyDescent="0.25">
      <c r="A198" s="21">
        <v>1</v>
      </c>
      <c r="B198" s="21" t="s">
        <v>142</v>
      </c>
      <c r="C198" s="21" t="s">
        <v>72</v>
      </c>
      <c r="D198" s="21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B109:B198 B91:B92 B99 B7:B89</xm:sqref>
        </x14:dataValidation>
      </x14:dataValidations>
    </ext>
  </extLst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14"/>
  <sheetViews>
    <sheetView workbookViewId="0">
      <selection activeCell="H22" sqref="H22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140625" style="21"/>
    <col min="10" max="10" width="10.28515625" style="21" bestFit="1" customWidth="1"/>
    <col min="11" max="16384" width="9.140625" style="21"/>
  </cols>
  <sheetData>
    <row r="1" spans="1:11" x14ac:dyDescent="0.25">
      <c r="A1" s="29">
        <v>42430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-3000</v>
      </c>
      <c r="J2" s="21">
        <f>IFERROR(VLOOKUP(H2,$E$3:$F$22,2,FALSE),"0")</f>
        <v>-9704</v>
      </c>
      <c r="K2" s="21">
        <f>I2-J2</f>
        <v>6704</v>
      </c>
    </row>
    <row r="3" spans="1:11" x14ac:dyDescent="0.25">
      <c r="C3" s="21" t="s">
        <v>90</v>
      </c>
      <c r="D3" s="21">
        <f>SUM(D7:D215)</f>
        <v>27576</v>
      </c>
      <c r="E3" s="17" t="s">
        <v>123</v>
      </c>
      <c r="F3" s="2">
        <v>0</v>
      </c>
      <c r="G3"/>
      <c r="H3" s="21" t="s">
        <v>135</v>
      </c>
      <c r="I3" s="21">
        <v>-9000</v>
      </c>
      <c r="J3" s="21">
        <f t="shared" ref="J3:J15" si="0">IFERROR(VLOOKUP(H3,$E$3:$F$22,2,FALSE),"0")</f>
        <v>-8849</v>
      </c>
      <c r="K3" s="21">
        <f t="shared" ref="K3:K15" si="1">I3-J3</f>
        <v>-151</v>
      </c>
    </row>
    <row r="4" spans="1:11" x14ac:dyDescent="0.25">
      <c r="C4" s="21" t="s">
        <v>73</v>
      </c>
      <c r="D4" s="21">
        <v>2538</v>
      </c>
      <c r="E4" s="17" t="s">
        <v>59</v>
      </c>
      <c r="F4" s="2">
        <v>-35600</v>
      </c>
      <c r="G4"/>
      <c r="H4" s="21" t="s">
        <v>154</v>
      </c>
      <c r="I4" s="21">
        <v>-3000</v>
      </c>
      <c r="J4" s="21">
        <f t="shared" si="0"/>
        <v>-3392</v>
      </c>
      <c r="K4" s="21">
        <f t="shared" si="1"/>
        <v>392</v>
      </c>
    </row>
    <row r="5" spans="1:11" x14ac:dyDescent="0.25">
      <c r="A5" s="4"/>
      <c r="B5" s="4"/>
      <c r="C5" s="4" t="s">
        <v>93</v>
      </c>
      <c r="D5" s="4">
        <f>SUM(D3:D4)</f>
        <v>30114</v>
      </c>
      <c r="E5" s="17" t="s">
        <v>126</v>
      </c>
      <c r="F5" s="2">
        <v>238085</v>
      </c>
      <c r="G5"/>
      <c r="H5" s="21" t="s">
        <v>59</v>
      </c>
      <c r="I5" s="21">
        <v>-35600</v>
      </c>
      <c r="J5" s="21">
        <f t="shared" si="0"/>
        <v>-35600</v>
      </c>
      <c r="K5" s="21">
        <f t="shared" si="1"/>
        <v>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153</v>
      </c>
      <c r="F6" s="2">
        <v>0</v>
      </c>
      <c r="G6"/>
      <c r="H6" s="21" t="s">
        <v>134</v>
      </c>
      <c r="I6" s="21">
        <v>-120000</v>
      </c>
      <c r="J6" s="21">
        <f t="shared" si="0"/>
        <v>-125285</v>
      </c>
      <c r="K6" s="21">
        <f t="shared" si="1"/>
        <v>5285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128000</v>
      </c>
      <c r="E7" s="17" t="s">
        <v>142</v>
      </c>
      <c r="F7" s="2">
        <v>-17500</v>
      </c>
      <c r="G7"/>
      <c r="H7" s="21" t="s">
        <v>128</v>
      </c>
      <c r="I7" s="21">
        <v>-500</v>
      </c>
      <c r="J7" s="21" t="str">
        <f t="shared" si="0"/>
        <v>0</v>
      </c>
      <c r="K7" s="21">
        <f t="shared" si="1"/>
        <v>-500</v>
      </c>
    </row>
    <row r="8" spans="1:11" ht="15" customHeight="1" x14ac:dyDescent="0.25">
      <c r="A8" s="21">
        <v>1</v>
      </c>
      <c r="B8" s="21" t="s">
        <v>126</v>
      </c>
      <c r="C8" s="21" t="s">
        <v>633</v>
      </c>
      <c r="D8" s="21">
        <v>9000</v>
      </c>
      <c r="E8" s="17" t="s">
        <v>143</v>
      </c>
      <c r="F8" s="2"/>
      <c r="G8"/>
      <c r="H8" s="21" t="s">
        <v>132</v>
      </c>
      <c r="I8" s="21">
        <v>-2000</v>
      </c>
      <c r="J8" s="21">
        <f t="shared" si="0"/>
        <v>-5858</v>
      </c>
      <c r="K8" s="21">
        <f t="shared" si="1"/>
        <v>3858</v>
      </c>
    </row>
    <row r="9" spans="1:11" ht="15" customHeight="1" x14ac:dyDescent="0.25">
      <c r="A9" s="21">
        <v>1</v>
      </c>
      <c r="B9" s="21" t="s">
        <v>134</v>
      </c>
      <c r="C9" s="21" t="s">
        <v>634</v>
      </c>
      <c r="D9" s="21">
        <v>-1648</v>
      </c>
      <c r="E9" s="17" t="s">
        <v>134</v>
      </c>
      <c r="F9" s="2">
        <v>-125285</v>
      </c>
      <c r="G9"/>
      <c r="H9" s="21" t="s">
        <v>138</v>
      </c>
      <c r="I9" s="21">
        <v>-4000</v>
      </c>
      <c r="J9" s="21" t="str">
        <f t="shared" si="0"/>
        <v>0</v>
      </c>
      <c r="K9" s="21">
        <f t="shared" si="1"/>
        <v>-4000</v>
      </c>
    </row>
    <row r="10" spans="1:11" ht="15" customHeight="1" x14ac:dyDescent="0.25">
      <c r="A10" s="21">
        <v>1</v>
      </c>
      <c r="B10" s="21" t="s">
        <v>154</v>
      </c>
      <c r="C10" s="21" t="s">
        <v>94</v>
      </c>
      <c r="D10" s="21">
        <v>-300</v>
      </c>
      <c r="E10" s="17" t="s">
        <v>403</v>
      </c>
      <c r="F10" s="2">
        <v>-9704</v>
      </c>
      <c r="G10"/>
      <c r="H10" s="21" t="s">
        <v>142</v>
      </c>
      <c r="I10" s="21">
        <v>-17500</v>
      </c>
      <c r="J10" s="21">
        <f t="shared" si="0"/>
        <v>-17500</v>
      </c>
      <c r="K10" s="21">
        <f t="shared" si="1"/>
        <v>0</v>
      </c>
    </row>
    <row r="11" spans="1:11" x14ac:dyDescent="0.25">
      <c r="A11" s="21">
        <v>2</v>
      </c>
      <c r="B11" s="21" t="s">
        <v>132</v>
      </c>
      <c r="C11" s="21" t="s">
        <v>639</v>
      </c>
      <c r="D11" s="21">
        <v>-282</v>
      </c>
      <c r="E11" s="17" t="s">
        <v>154</v>
      </c>
      <c r="F11" s="2">
        <v>-3392</v>
      </c>
      <c r="G11"/>
      <c r="H11" s="21" t="s">
        <v>309</v>
      </c>
      <c r="I11" s="21">
        <v>0</v>
      </c>
      <c r="J11" s="21" t="str">
        <f t="shared" si="0"/>
        <v>0</v>
      </c>
      <c r="K11" s="21">
        <f t="shared" si="1"/>
        <v>0</v>
      </c>
    </row>
    <row r="12" spans="1:11" x14ac:dyDescent="0.25">
      <c r="A12" s="21">
        <v>2</v>
      </c>
      <c r="B12" s="21" t="s">
        <v>173</v>
      </c>
      <c r="C12" s="21" t="s">
        <v>206</v>
      </c>
      <c r="D12" s="21">
        <v>-420</v>
      </c>
      <c r="E12" s="17" t="s">
        <v>173</v>
      </c>
      <c r="F12" s="2">
        <v>-4009</v>
      </c>
      <c r="G12"/>
      <c r="H12" s="21" t="s">
        <v>127</v>
      </c>
      <c r="I12" s="21">
        <v>-400</v>
      </c>
      <c r="J12" s="21" t="str">
        <f t="shared" si="0"/>
        <v>0</v>
      </c>
      <c r="K12" s="21">
        <f t="shared" si="1"/>
        <v>-400</v>
      </c>
    </row>
    <row r="13" spans="1:11" x14ac:dyDescent="0.25">
      <c r="A13" s="21">
        <v>3</v>
      </c>
      <c r="B13" s="21" t="s">
        <v>173</v>
      </c>
      <c r="C13" s="21" t="s">
        <v>497</v>
      </c>
      <c r="D13" s="21">
        <v>-246</v>
      </c>
      <c r="E13" s="17" t="s">
        <v>132</v>
      </c>
      <c r="F13" s="2">
        <v>-5858</v>
      </c>
      <c r="G13"/>
      <c r="H13" s="21" t="s">
        <v>173</v>
      </c>
      <c r="I13" s="21">
        <v>-3000</v>
      </c>
      <c r="J13" s="21">
        <f t="shared" si="0"/>
        <v>-4009</v>
      </c>
      <c r="K13" s="21">
        <f t="shared" si="1"/>
        <v>1009</v>
      </c>
    </row>
    <row r="14" spans="1:11" x14ac:dyDescent="0.25">
      <c r="A14" s="21">
        <v>3</v>
      </c>
      <c r="B14" s="21" t="s">
        <v>403</v>
      </c>
      <c r="C14" s="21" t="s">
        <v>635</v>
      </c>
      <c r="D14" s="21">
        <v>-995</v>
      </c>
      <c r="E14" s="17" t="s">
        <v>135</v>
      </c>
      <c r="F14" s="2">
        <v>-8849</v>
      </c>
      <c r="G14"/>
      <c r="H14" s="21" t="s">
        <v>164</v>
      </c>
      <c r="I14" s="21">
        <v>-500</v>
      </c>
      <c r="J14" s="21" t="str">
        <f t="shared" si="0"/>
        <v>0</v>
      </c>
      <c r="K14" s="21">
        <f t="shared" si="1"/>
        <v>-500</v>
      </c>
    </row>
    <row r="15" spans="1:11" x14ac:dyDescent="0.25">
      <c r="A15" s="21">
        <v>3</v>
      </c>
      <c r="B15" s="21" t="s">
        <v>403</v>
      </c>
      <c r="C15" s="21" t="s">
        <v>432</v>
      </c>
      <c r="D15" s="21">
        <v>-196</v>
      </c>
      <c r="E15" s="17" t="s">
        <v>141</v>
      </c>
      <c r="F15" s="2">
        <v>-312</v>
      </c>
      <c r="G15"/>
      <c r="H15" s="21" t="s">
        <v>141</v>
      </c>
      <c r="I15" s="21">
        <v>-1200</v>
      </c>
      <c r="J15" s="21">
        <f t="shared" si="0"/>
        <v>-312</v>
      </c>
      <c r="K15" s="21">
        <f t="shared" si="1"/>
        <v>-888</v>
      </c>
    </row>
    <row r="16" spans="1:11" x14ac:dyDescent="0.25">
      <c r="A16" s="21">
        <v>4</v>
      </c>
      <c r="B16" s="21" t="s">
        <v>173</v>
      </c>
      <c r="C16" s="21" t="s">
        <v>636</v>
      </c>
      <c r="D16" s="21">
        <v>-100</v>
      </c>
      <c r="E16" s="17" t="s">
        <v>144</v>
      </c>
      <c r="F16" s="2">
        <v>27576</v>
      </c>
      <c r="G16"/>
      <c r="I16" s="21">
        <f>SUM(I2:I15)</f>
        <v>-199700</v>
      </c>
      <c r="J16" s="3">
        <f>SUM(J2:J15)</f>
        <v>-210509</v>
      </c>
      <c r="K16" s="21">
        <f>SUM(K2:K15)</f>
        <v>10809</v>
      </c>
    </row>
    <row r="17" spans="1:10" x14ac:dyDescent="0.25">
      <c r="A17" s="21">
        <v>4</v>
      </c>
      <c r="B17" s="21" t="s">
        <v>132</v>
      </c>
      <c r="C17" s="21" t="s">
        <v>151</v>
      </c>
      <c r="D17" s="21">
        <v>-962</v>
      </c>
      <c r="E17"/>
      <c r="F17"/>
      <c r="G17"/>
      <c r="J17" s="3"/>
    </row>
    <row r="18" spans="1:10" x14ac:dyDescent="0.25">
      <c r="A18" s="21">
        <v>5</v>
      </c>
      <c r="B18" s="21" t="s">
        <v>132</v>
      </c>
      <c r="C18" s="21" t="s">
        <v>639</v>
      </c>
      <c r="D18" s="21">
        <v>-459</v>
      </c>
      <c r="E18"/>
      <c r="F18"/>
      <c r="G18"/>
      <c r="J18" s="3"/>
    </row>
    <row r="19" spans="1:10" x14ac:dyDescent="0.25">
      <c r="A19" s="21">
        <v>5</v>
      </c>
      <c r="B19" s="21" t="s">
        <v>154</v>
      </c>
      <c r="C19" s="21" t="s">
        <v>265</v>
      </c>
      <c r="D19" s="21">
        <v>-2242</v>
      </c>
      <c r="E19"/>
      <c r="F19"/>
      <c r="G19"/>
      <c r="J19" s="3"/>
    </row>
    <row r="20" spans="1:10" x14ac:dyDescent="0.25">
      <c r="A20" s="21">
        <v>5</v>
      </c>
      <c r="B20" s="21" t="s">
        <v>135</v>
      </c>
      <c r="C20" s="21" t="s">
        <v>266</v>
      </c>
      <c r="D20" s="21">
        <v>-1887</v>
      </c>
      <c r="E20" s="17"/>
      <c r="F20" s="2"/>
      <c r="J20" s="3"/>
    </row>
    <row r="21" spans="1:10" x14ac:dyDescent="0.25">
      <c r="A21" s="21">
        <v>5</v>
      </c>
      <c r="B21" s="21" t="s">
        <v>403</v>
      </c>
      <c r="C21" s="21" t="s">
        <v>637</v>
      </c>
      <c r="D21" s="21">
        <v>-1328</v>
      </c>
      <c r="E21" s="17"/>
      <c r="F21" s="2"/>
      <c r="J21" s="3"/>
    </row>
    <row r="22" spans="1:10" x14ac:dyDescent="0.25">
      <c r="A22" s="21">
        <v>5</v>
      </c>
      <c r="B22" s="21" t="s">
        <v>173</v>
      </c>
      <c r="C22" s="21" t="s">
        <v>301</v>
      </c>
      <c r="D22" s="21">
        <v>-790</v>
      </c>
      <c r="E22" s="17"/>
      <c r="F22" s="2"/>
      <c r="J22" s="3"/>
    </row>
    <row r="23" spans="1:10" x14ac:dyDescent="0.25">
      <c r="A23" s="21">
        <v>6</v>
      </c>
      <c r="B23" s="21" t="s">
        <v>134</v>
      </c>
      <c r="C23" s="21" t="s">
        <v>638</v>
      </c>
      <c r="D23" s="21">
        <v>-6000</v>
      </c>
      <c r="J23" s="3"/>
    </row>
    <row r="24" spans="1:10" x14ac:dyDescent="0.25">
      <c r="A24" s="21">
        <v>7</v>
      </c>
      <c r="B24" s="21" t="s">
        <v>135</v>
      </c>
      <c r="C24" s="21" t="s">
        <v>347</v>
      </c>
      <c r="D24" s="21">
        <v>-4700</v>
      </c>
      <c r="J24" s="3"/>
    </row>
    <row r="25" spans="1:10" x14ac:dyDescent="0.25">
      <c r="A25" s="21">
        <v>7</v>
      </c>
      <c r="B25" s="21" t="s">
        <v>59</v>
      </c>
      <c r="C25" s="21" t="s">
        <v>181</v>
      </c>
      <c r="D25" s="21">
        <v>-2000</v>
      </c>
      <c r="J25" s="3"/>
    </row>
    <row r="26" spans="1:10" x14ac:dyDescent="0.25">
      <c r="A26" s="21">
        <v>8</v>
      </c>
      <c r="B26" s="21" t="s">
        <v>173</v>
      </c>
      <c r="C26" s="21" t="s">
        <v>482</v>
      </c>
      <c r="D26" s="21">
        <v>-200</v>
      </c>
      <c r="J26" s="3"/>
    </row>
    <row r="27" spans="1:10" x14ac:dyDescent="0.25">
      <c r="A27" s="21">
        <v>8</v>
      </c>
      <c r="B27" s="21" t="s">
        <v>134</v>
      </c>
      <c r="C27" s="21" t="s">
        <v>642</v>
      </c>
      <c r="D27" s="21">
        <v>-150</v>
      </c>
      <c r="J27" s="3"/>
    </row>
    <row r="28" spans="1:10" x14ac:dyDescent="0.25">
      <c r="A28" s="21">
        <v>9</v>
      </c>
      <c r="B28" s="21" t="s">
        <v>403</v>
      </c>
      <c r="C28" s="21" t="s">
        <v>387</v>
      </c>
      <c r="D28" s="21">
        <v>-1073</v>
      </c>
      <c r="J28" s="3"/>
    </row>
    <row r="29" spans="1:10" x14ac:dyDescent="0.25">
      <c r="A29" s="21">
        <v>9</v>
      </c>
      <c r="B29" s="21" t="s">
        <v>126</v>
      </c>
      <c r="C29" s="21" t="s">
        <v>633</v>
      </c>
      <c r="D29" s="21">
        <v>90500</v>
      </c>
      <c r="J29" s="3"/>
    </row>
    <row r="30" spans="1:10" x14ac:dyDescent="0.25">
      <c r="A30" s="21">
        <v>9</v>
      </c>
      <c r="B30" s="21" t="s">
        <v>134</v>
      </c>
      <c r="C30" s="21" t="s">
        <v>222</v>
      </c>
      <c r="D30" s="21">
        <v>-100000</v>
      </c>
      <c r="J30" s="3"/>
    </row>
    <row r="31" spans="1:10" x14ac:dyDescent="0.25">
      <c r="A31" s="21">
        <v>11</v>
      </c>
      <c r="B31" s="21" t="s">
        <v>134</v>
      </c>
      <c r="C31" s="21" t="s">
        <v>640</v>
      </c>
      <c r="D31" s="21">
        <v>-172</v>
      </c>
      <c r="J31" s="3"/>
    </row>
    <row r="32" spans="1:10" x14ac:dyDescent="0.25">
      <c r="A32" s="21">
        <v>12</v>
      </c>
      <c r="B32" s="21" t="s">
        <v>132</v>
      </c>
      <c r="C32" s="21" t="s">
        <v>641</v>
      </c>
      <c r="D32" s="21">
        <v>-171</v>
      </c>
      <c r="J32" s="3"/>
    </row>
    <row r="33" spans="1:10" x14ac:dyDescent="0.25">
      <c r="A33" s="21">
        <v>12</v>
      </c>
      <c r="B33" s="21" t="s">
        <v>134</v>
      </c>
      <c r="C33" s="21" t="s">
        <v>643</v>
      </c>
      <c r="D33" s="21">
        <v>-1000</v>
      </c>
      <c r="J33" s="3"/>
    </row>
    <row r="34" spans="1:10" x14ac:dyDescent="0.25">
      <c r="A34" s="21">
        <v>13</v>
      </c>
      <c r="B34" s="21" t="s">
        <v>154</v>
      </c>
      <c r="C34" s="21" t="s">
        <v>94</v>
      </c>
      <c r="D34" s="21">
        <v>-300</v>
      </c>
      <c r="J34" s="3"/>
    </row>
    <row r="35" spans="1:10" x14ac:dyDescent="0.25">
      <c r="A35" s="21">
        <v>13</v>
      </c>
      <c r="B35" s="21" t="s">
        <v>173</v>
      </c>
      <c r="C35" s="21" t="s">
        <v>497</v>
      </c>
      <c r="D35" s="21">
        <v>-230</v>
      </c>
      <c r="J35" s="3"/>
    </row>
    <row r="36" spans="1:10" x14ac:dyDescent="0.25">
      <c r="A36" s="21">
        <v>14</v>
      </c>
      <c r="B36" s="21" t="s">
        <v>135</v>
      </c>
      <c r="C36" s="21" t="s">
        <v>87</v>
      </c>
      <c r="D36" s="21">
        <v>-2262</v>
      </c>
      <c r="J36" s="3"/>
    </row>
    <row r="37" spans="1:10" x14ac:dyDescent="0.25">
      <c r="A37" s="21">
        <v>14</v>
      </c>
      <c r="B37" s="21" t="s">
        <v>141</v>
      </c>
      <c r="C37" s="21" t="s">
        <v>87</v>
      </c>
      <c r="D37" s="21">
        <v>-312</v>
      </c>
      <c r="J37" s="3"/>
    </row>
    <row r="38" spans="1:10" x14ac:dyDescent="0.25">
      <c r="A38" s="21">
        <v>15</v>
      </c>
      <c r="B38" s="21" t="s">
        <v>403</v>
      </c>
      <c r="C38" s="21" t="s">
        <v>411</v>
      </c>
      <c r="D38" s="21">
        <v>-4500</v>
      </c>
      <c r="J38" s="3"/>
    </row>
    <row r="39" spans="1:10" x14ac:dyDescent="0.25">
      <c r="A39" s="21">
        <v>15</v>
      </c>
      <c r="B39" s="21" t="s">
        <v>403</v>
      </c>
      <c r="C39" s="21" t="s">
        <v>525</v>
      </c>
      <c r="D39" s="21">
        <v>-612</v>
      </c>
      <c r="J39" s="3"/>
    </row>
    <row r="40" spans="1:10" x14ac:dyDescent="0.25">
      <c r="A40" s="21">
        <v>15</v>
      </c>
      <c r="B40" s="21" t="s">
        <v>134</v>
      </c>
      <c r="C40" s="21" t="s">
        <v>234</v>
      </c>
      <c r="D40" s="21">
        <v>-500</v>
      </c>
      <c r="J40" s="3"/>
    </row>
    <row r="41" spans="1:10" ht="14.25" customHeight="1" x14ac:dyDescent="0.25">
      <c r="A41" s="21">
        <v>15</v>
      </c>
      <c r="B41" s="21" t="s">
        <v>132</v>
      </c>
      <c r="C41" s="21" t="s">
        <v>639</v>
      </c>
      <c r="D41" s="21">
        <v>-280</v>
      </c>
      <c r="J41" s="3"/>
    </row>
    <row r="42" spans="1:10" x14ac:dyDescent="0.25">
      <c r="A42" s="21">
        <v>15</v>
      </c>
      <c r="B42" s="21" t="s">
        <v>403</v>
      </c>
      <c r="C42" s="21" t="s">
        <v>503</v>
      </c>
      <c r="D42" s="21">
        <v>-1000</v>
      </c>
      <c r="J42" s="3"/>
    </row>
    <row r="43" spans="1:10" x14ac:dyDescent="0.25">
      <c r="A43" s="21">
        <v>15</v>
      </c>
      <c r="B43" s="21" t="s">
        <v>154</v>
      </c>
      <c r="C43" s="21" t="s">
        <v>102</v>
      </c>
      <c r="D43" s="21">
        <v>-250</v>
      </c>
      <c r="J43" s="3"/>
    </row>
    <row r="44" spans="1:10" x14ac:dyDescent="0.25">
      <c r="A44" s="21">
        <v>17</v>
      </c>
      <c r="B44" s="21" t="s">
        <v>173</v>
      </c>
      <c r="C44" s="21" t="s">
        <v>206</v>
      </c>
      <c r="D44" s="21">
        <v>-533</v>
      </c>
      <c r="J44" s="3"/>
    </row>
    <row r="45" spans="1:10" x14ac:dyDescent="0.25">
      <c r="A45" s="21">
        <v>17</v>
      </c>
      <c r="B45" s="21" t="s">
        <v>126</v>
      </c>
      <c r="C45" s="21" t="s">
        <v>646</v>
      </c>
      <c r="D45" s="21">
        <v>9585</v>
      </c>
      <c r="J45" s="3"/>
    </row>
    <row r="46" spans="1:10" x14ac:dyDescent="0.25">
      <c r="A46" s="21">
        <v>19</v>
      </c>
      <c r="B46" s="21" t="s">
        <v>173</v>
      </c>
      <c r="C46" s="21" t="s">
        <v>301</v>
      </c>
      <c r="D46" s="21">
        <v>-890</v>
      </c>
      <c r="J46" s="3"/>
    </row>
    <row r="47" spans="1:10" x14ac:dyDescent="0.25">
      <c r="A47" s="21">
        <v>19</v>
      </c>
      <c r="B47" s="21" t="s">
        <v>132</v>
      </c>
      <c r="C47" s="21" t="s">
        <v>408</v>
      </c>
      <c r="D47" s="21">
        <v>-1160</v>
      </c>
      <c r="J47" s="3"/>
    </row>
    <row r="48" spans="1:10" x14ac:dyDescent="0.25">
      <c r="A48" s="21">
        <v>19</v>
      </c>
      <c r="B48" s="21" t="s">
        <v>126</v>
      </c>
      <c r="C48" s="21" t="s">
        <v>647</v>
      </c>
      <c r="D48" s="21">
        <v>1000</v>
      </c>
    </row>
    <row r="49" spans="1:4" x14ac:dyDescent="0.25">
      <c r="A49" s="21">
        <v>20</v>
      </c>
      <c r="B49" s="21" t="s">
        <v>134</v>
      </c>
      <c r="C49" s="21" t="s">
        <v>644</v>
      </c>
      <c r="D49" s="21">
        <v>-2328</v>
      </c>
    </row>
    <row r="50" spans="1:4" x14ac:dyDescent="0.25">
      <c r="A50" s="21">
        <v>20</v>
      </c>
      <c r="B50" s="21" t="s">
        <v>134</v>
      </c>
      <c r="C50" s="21" t="s">
        <v>234</v>
      </c>
      <c r="D50" s="21">
        <v>-2322</v>
      </c>
    </row>
    <row r="51" spans="1:4" x14ac:dyDescent="0.25">
      <c r="A51" s="21">
        <v>20</v>
      </c>
      <c r="B51" s="21" t="s">
        <v>134</v>
      </c>
      <c r="C51" s="21" t="s">
        <v>234</v>
      </c>
      <c r="D51" s="21">
        <v>-700</v>
      </c>
    </row>
    <row r="52" spans="1:4" x14ac:dyDescent="0.25">
      <c r="A52" s="21">
        <v>21</v>
      </c>
      <c r="B52" s="21" t="s">
        <v>154</v>
      </c>
      <c r="C52" s="21" t="s">
        <v>102</v>
      </c>
      <c r="D52" s="21">
        <v>-300</v>
      </c>
    </row>
    <row r="53" spans="1:4" x14ac:dyDescent="0.25">
      <c r="A53" s="21">
        <v>23</v>
      </c>
      <c r="B53" s="21" t="s">
        <v>134</v>
      </c>
      <c r="C53" s="21" t="s">
        <v>234</v>
      </c>
      <c r="D53" s="21">
        <v>-724</v>
      </c>
    </row>
    <row r="54" spans="1:4" x14ac:dyDescent="0.25">
      <c r="A54" s="21">
        <v>24</v>
      </c>
      <c r="B54" s="21" t="s">
        <v>134</v>
      </c>
      <c r="C54" s="21" t="s">
        <v>645</v>
      </c>
      <c r="D54" s="21">
        <v>-2000</v>
      </c>
    </row>
    <row r="55" spans="1:4" x14ac:dyDescent="0.25">
      <c r="A55" s="21">
        <v>25</v>
      </c>
      <c r="B55" s="21" t="s">
        <v>132</v>
      </c>
      <c r="C55" s="21" t="s">
        <v>422</v>
      </c>
      <c r="D55" s="21">
        <v>-375</v>
      </c>
    </row>
    <row r="56" spans="1:4" x14ac:dyDescent="0.25">
      <c r="A56" s="21">
        <v>25</v>
      </c>
      <c r="B56" s="21" t="s">
        <v>132</v>
      </c>
      <c r="C56" s="21" t="s">
        <v>650</v>
      </c>
      <c r="D56" s="21">
        <v>-335</v>
      </c>
    </row>
    <row r="57" spans="1:4" x14ac:dyDescent="0.25">
      <c r="A57" s="21">
        <v>26</v>
      </c>
      <c r="B57" s="21" t="s">
        <v>132</v>
      </c>
      <c r="C57" s="21" t="s">
        <v>649</v>
      </c>
      <c r="D57" s="21">
        <v>-258</v>
      </c>
    </row>
    <row r="58" spans="1:4" x14ac:dyDescent="0.25">
      <c r="A58" s="21">
        <v>26</v>
      </c>
      <c r="B58" s="21" t="s">
        <v>132</v>
      </c>
      <c r="C58" s="21" t="s">
        <v>651</v>
      </c>
      <c r="D58" s="21">
        <v>-598</v>
      </c>
    </row>
    <row r="59" spans="1:4" x14ac:dyDescent="0.25">
      <c r="A59" s="21">
        <v>27</v>
      </c>
      <c r="B59" s="21" t="s">
        <v>132</v>
      </c>
      <c r="C59" s="21" t="s">
        <v>423</v>
      </c>
      <c r="D59" s="21">
        <v>-200</v>
      </c>
    </row>
    <row r="60" spans="1:4" x14ac:dyDescent="0.25">
      <c r="A60" s="21">
        <v>27</v>
      </c>
      <c r="B60" s="21" t="s">
        <v>134</v>
      </c>
      <c r="C60" s="21" t="s">
        <v>644</v>
      </c>
      <c r="D60" s="21">
        <v>-316</v>
      </c>
    </row>
    <row r="61" spans="1:4" x14ac:dyDescent="0.25">
      <c r="A61" s="21">
        <v>27</v>
      </c>
      <c r="B61" s="21" t="s">
        <v>134</v>
      </c>
      <c r="C61" s="21" t="s">
        <v>652</v>
      </c>
      <c r="D61" s="21">
        <v>-1476</v>
      </c>
    </row>
    <row r="62" spans="1:4" x14ac:dyDescent="0.25">
      <c r="A62" s="21">
        <v>27</v>
      </c>
      <c r="B62" s="21" t="s">
        <v>132</v>
      </c>
      <c r="C62" s="21" t="s">
        <v>653</v>
      </c>
      <c r="D62" s="21">
        <v>-595</v>
      </c>
    </row>
    <row r="63" spans="1:4" x14ac:dyDescent="0.25">
      <c r="A63" s="21">
        <v>27</v>
      </c>
      <c r="B63" s="21" t="s">
        <v>134</v>
      </c>
      <c r="C63" s="21" t="s">
        <v>644</v>
      </c>
      <c r="D63" s="21">
        <v>-300</v>
      </c>
    </row>
    <row r="64" spans="1:4" x14ac:dyDescent="0.25">
      <c r="A64" s="21">
        <v>27</v>
      </c>
      <c r="B64" s="21" t="s">
        <v>134</v>
      </c>
      <c r="C64" s="21" t="s">
        <v>654</v>
      </c>
      <c r="D64" s="21">
        <v>-299</v>
      </c>
    </row>
    <row r="65" spans="1:4" x14ac:dyDescent="0.25">
      <c r="A65" s="21">
        <v>28</v>
      </c>
      <c r="B65" s="21" t="s">
        <v>132</v>
      </c>
      <c r="C65" s="21" t="s">
        <v>648</v>
      </c>
      <c r="D65" s="21">
        <v>-183</v>
      </c>
    </row>
    <row r="66" spans="1:4" x14ac:dyDescent="0.25">
      <c r="A66" s="21">
        <v>29</v>
      </c>
      <c r="B66" s="21" t="s">
        <v>173</v>
      </c>
      <c r="C66" s="21" t="s">
        <v>206</v>
      </c>
      <c r="D66" s="21">
        <v>-600</v>
      </c>
    </row>
    <row r="67" spans="1:4" x14ac:dyDescent="0.25">
      <c r="A67" s="21">
        <v>29</v>
      </c>
      <c r="B67" s="21" t="s">
        <v>134</v>
      </c>
      <c r="C67" s="21" t="s">
        <v>234</v>
      </c>
      <c r="D67" s="21">
        <v>-300</v>
      </c>
    </row>
    <row r="68" spans="1:4" x14ac:dyDescent="0.25">
      <c r="A68" s="21">
        <v>30</v>
      </c>
      <c r="B68" s="21" t="s">
        <v>134</v>
      </c>
      <c r="C68" s="21" t="s">
        <v>355</v>
      </c>
      <c r="D68" s="21">
        <v>-5050</v>
      </c>
    </row>
    <row r="209" spans="1:4" x14ac:dyDescent="0.25">
      <c r="A209" s="21">
        <v>1</v>
      </c>
      <c r="B209" s="21" t="s">
        <v>153</v>
      </c>
      <c r="C209" s="21" t="s">
        <v>153</v>
      </c>
      <c r="D209" s="21">
        <v>0</v>
      </c>
    </row>
    <row r="210" spans="1:4" x14ac:dyDescent="0.25">
      <c r="A210" s="21">
        <v>1</v>
      </c>
      <c r="B210" s="21" t="s">
        <v>123</v>
      </c>
      <c r="C210" s="21" t="s">
        <v>139</v>
      </c>
      <c r="D210" s="21">
        <v>0</v>
      </c>
    </row>
    <row r="211" spans="1:4" x14ac:dyDescent="0.25">
      <c r="A211" s="21">
        <v>1</v>
      </c>
      <c r="B211" s="21" t="s">
        <v>59</v>
      </c>
      <c r="C211" s="21" t="s">
        <v>71</v>
      </c>
      <c r="D211" s="21">
        <v>-22000</v>
      </c>
    </row>
    <row r="212" spans="1:4" x14ac:dyDescent="0.25">
      <c r="A212" s="21">
        <v>1</v>
      </c>
      <c r="B212" s="21" t="s">
        <v>59</v>
      </c>
      <c r="C212" s="21" t="s">
        <v>70</v>
      </c>
      <c r="D212" s="21">
        <v>-9100</v>
      </c>
    </row>
    <row r="213" spans="1:4" x14ac:dyDescent="0.25">
      <c r="A213" s="21">
        <v>1</v>
      </c>
      <c r="B213" s="21" t="s">
        <v>59</v>
      </c>
      <c r="C213" s="21" t="s">
        <v>383</v>
      </c>
      <c r="D213" s="21">
        <v>-2500</v>
      </c>
    </row>
    <row r="214" spans="1:4" x14ac:dyDescent="0.25">
      <c r="A214" s="21">
        <v>1</v>
      </c>
      <c r="B214" s="21" t="s">
        <v>142</v>
      </c>
      <c r="C214" s="21" t="s">
        <v>72</v>
      </c>
      <c r="D214" s="21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B125:B214 B107:B108 B115 B7:B12 B14:B18 B20:B105</xm:sqref>
        </x14:dataValidation>
      </x14:dataValidations>
    </ext>
  </extLst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7"/>
  <sheetViews>
    <sheetView workbookViewId="0">
      <selection activeCell="D222" sqref="D222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140625" style="21"/>
    <col min="10" max="10" width="10.28515625" style="21" bestFit="1" customWidth="1"/>
    <col min="11" max="16384" width="9.140625" style="21"/>
  </cols>
  <sheetData>
    <row r="1" spans="1:11" x14ac:dyDescent="0.25">
      <c r="A1" s="29">
        <v>42430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-2000</v>
      </c>
      <c r="J2" s="21">
        <f>IFERROR(VLOOKUP(H2,$E$3:$F$22,2,FALSE),"0")</f>
        <v>-5838</v>
      </c>
      <c r="K2" s="21">
        <f>I2-J2</f>
        <v>3838</v>
      </c>
    </row>
    <row r="3" spans="1:11" x14ac:dyDescent="0.25">
      <c r="C3" s="21" t="s">
        <v>90</v>
      </c>
      <c r="D3" s="21">
        <f>SUM(D7:D228)</f>
        <v>-27570</v>
      </c>
      <c r="E3" s="17" t="s">
        <v>123</v>
      </c>
      <c r="F3" s="2">
        <v>-2100</v>
      </c>
      <c r="G3"/>
      <c r="H3" s="21" t="s">
        <v>135</v>
      </c>
      <c r="I3" s="21">
        <v>-6000</v>
      </c>
      <c r="J3" s="21">
        <f t="shared" ref="J3:J15" si="0">IFERROR(VLOOKUP(H3,$E$3:$F$22,2,FALSE),"0")</f>
        <v>-5886</v>
      </c>
      <c r="K3" s="21">
        <f t="shared" ref="K3:K15" si="1">I3-J3</f>
        <v>-114</v>
      </c>
    </row>
    <row r="4" spans="1:11" x14ac:dyDescent="0.25">
      <c r="C4" s="21" t="s">
        <v>73</v>
      </c>
      <c r="D4" s="21">
        <v>30114</v>
      </c>
      <c r="E4" s="17" t="s">
        <v>59</v>
      </c>
      <c r="F4" s="2">
        <v>-44318</v>
      </c>
      <c r="G4"/>
      <c r="H4" s="21" t="s">
        <v>154</v>
      </c>
      <c r="I4" s="21">
        <v>-3000</v>
      </c>
      <c r="J4" s="21">
        <f t="shared" si="0"/>
        <v>-2901</v>
      </c>
      <c r="K4" s="21">
        <f t="shared" si="1"/>
        <v>-99</v>
      </c>
    </row>
    <row r="5" spans="1:11" x14ac:dyDescent="0.25">
      <c r="A5" s="4"/>
      <c r="B5" s="4"/>
      <c r="C5" s="4" t="s">
        <v>93</v>
      </c>
      <c r="D5" s="4">
        <f>SUM(D3:D4)</f>
        <v>2544</v>
      </c>
      <c r="E5" s="17" t="s">
        <v>126</v>
      </c>
      <c r="F5" s="2">
        <v>108878</v>
      </c>
      <c r="G5"/>
      <c r="H5" s="21" t="s">
        <v>59</v>
      </c>
      <c r="I5" s="21">
        <v>-44318</v>
      </c>
      <c r="J5" s="21">
        <f t="shared" si="0"/>
        <v>-44318</v>
      </c>
      <c r="K5" s="21">
        <f t="shared" si="1"/>
        <v>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153</v>
      </c>
      <c r="F6" s="2">
        <v>300</v>
      </c>
      <c r="G6"/>
      <c r="H6" s="21" t="s">
        <v>134</v>
      </c>
      <c r="I6" s="21">
        <v>-40000</v>
      </c>
      <c r="J6" s="21">
        <f t="shared" si="0"/>
        <v>-42774</v>
      </c>
      <c r="K6" s="21">
        <f t="shared" si="1"/>
        <v>2774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107366</v>
      </c>
      <c r="E7" s="17" t="s">
        <v>142</v>
      </c>
      <c r="F7" s="2">
        <v>-17700</v>
      </c>
      <c r="G7"/>
      <c r="H7" s="21" t="s">
        <v>128</v>
      </c>
      <c r="I7" s="21">
        <v>-500</v>
      </c>
      <c r="J7" s="21" t="str">
        <f t="shared" si="0"/>
        <v>0</v>
      </c>
      <c r="K7" s="21">
        <f t="shared" si="1"/>
        <v>-500</v>
      </c>
    </row>
    <row r="8" spans="1:11" ht="15" customHeight="1" x14ac:dyDescent="0.25">
      <c r="A8" s="21">
        <v>1</v>
      </c>
      <c r="B8" s="21" t="s">
        <v>126</v>
      </c>
      <c r="C8" s="21" t="s">
        <v>655</v>
      </c>
      <c r="D8" s="21">
        <v>1512</v>
      </c>
      <c r="E8" s="17" t="s">
        <v>143</v>
      </c>
      <c r="F8" s="2"/>
      <c r="G8"/>
      <c r="H8" s="21" t="s">
        <v>132</v>
      </c>
      <c r="I8" s="21">
        <v>-2000</v>
      </c>
      <c r="J8" s="21">
        <f t="shared" si="0"/>
        <v>-3944</v>
      </c>
      <c r="K8" s="21">
        <f t="shared" si="1"/>
        <v>1944</v>
      </c>
    </row>
    <row r="9" spans="1:11" ht="15" customHeight="1" x14ac:dyDescent="0.25">
      <c r="A9" s="21">
        <v>1</v>
      </c>
      <c r="B9" s="21" t="s">
        <v>173</v>
      </c>
      <c r="C9" s="21" t="s">
        <v>206</v>
      </c>
      <c r="D9" s="21">
        <v>-1004</v>
      </c>
      <c r="E9" s="17" t="s">
        <v>173</v>
      </c>
      <c r="F9" s="2">
        <v>-8612</v>
      </c>
      <c r="G9"/>
      <c r="H9" s="21" t="s">
        <v>138</v>
      </c>
      <c r="I9" s="21">
        <v>0</v>
      </c>
      <c r="J9" s="21" t="str">
        <f t="shared" si="0"/>
        <v>0</v>
      </c>
      <c r="K9" s="21">
        <f t="shared" si="1"/>
        <v>0</v>
      </c>
    </row>
    <row r="10" spans="1:11" ht="15" customHeight="1" x14ac:dyDescent="0.25">
      <c r="A10" s="21">
        <v>2</v>
      </c>
      <c r="B10" s="21" t="s">
        <v>132</v>
      </c>
      <c r="C10" s="21" t="s">
        <v>656</v>
      </c>
      <c r="D10" s="21">
        <v>-883</v>
      </c>
      <c r="E10" s="17" t="s">
        <v>132</v>
      </c>
      <c r="F10" s="2">
        <v>-3944</v>
      </c>
      <c r="G10"/>
      <c r="H10" s="21" t="s">
        <v>142</v>
      </c>
      <c r="I10" s="21">
        <v>-17500</v>
      </c>
      <c r="J10" s="21">
        <f t="shared" si="0"/>
        <v>-17700</v>
      </c>
      <c r="K10" s="21">
        <f t="shared" si="1"/>
        <v>200</v>
      </c>
    </row>
    <row r="11" spans="1:11" x14ac:dyDescent="0.25">
      <c r="A11" s="21">
        <v>3</v>
      </c>
      <c r="B11" s="21" t="s">
        <v>173</v>
      </c>
      <c r="C11" s="21" t="s">
        <v>301</v>
      </c>
      <c r="D11" s="21">
        <v>-790</v>
      </c>
      <c r="E11" s="17" t="s">
        <v>154</v>
      </c>
      <c r="F11" s="2">
        <v>-2901</v>
      </c>
      <c r="G11"/>
      <c r="H11" s="21" t="s">
        <v>309</v>
      </c>
      <c r="I11" s="21">
        <v>0</v>
      </c>
      <c r="J11" s="21" t="str">
        <f t="shared" si="0"/>
        <v>0</v>
      </c>
      <c r="K11" s="21">
        <f t="shared" si="1"/>
        <v>0</v>
      </c>
    </row>
    <row r="12" spans="1:11" x14ac:dyDescent="0.25">
      <c r="A12" s="21">
        <v>4</v>
      </c>
      <c r="B12" s="21" t="s">
        <v>59</v>
      </c>
      <c r="C12" s="21" t="s">
        <v>181</v>
      </c>
      <c r="D12" s="21">
        <v>-2000</v>
      </c>
      <c r="E12" s="17" t="s">
        <v>135</v>
      </c>
      <c r="F12" s="2">
        <v>-5886</v>
      </c>
      <c r="G12"/>
      <c r="H12" s="21" t="s">
        <v>127</v>
      </c>
      <c r="I12" s="21">
        <v>-400</v>
      </c>
      <c r="J12" s="21" t="str">
        <f t="shared" si="0"/>
        <v>0</v>
      </c>
      <c r="K12" s="21">
        <f t="shared" si="1"/>
        <v>-400</v>
      </c>
    </row>
    <row r="13" spans="1:11" x14ac:dyDescent="0.25">
      <c r="A13" s="21">
        <v>4</v>
      </c>
      <c r="B13" s="21" t="s">
        <v>154</v>
      </c>
      <c r="C13" s="21" t="s">
        <v>265</v>
      </c>
      <c r="D13" s="21">
        <v>-1769</v>
      </c>
      <c r="E13" s="17" t="s">
        <v>403</v>
      </c>
      <c r="F13" s="2">
        <v>-5838</v>
      </c>
      <c r="G13"/>
      <c r="H13" s="21" t="s">
        <v>173</v>
      </c>
      <c r="I13" s="21">
        <v>-3000</v>
      </c>
      <c r="J13" s="21">
        <f t="shared" si="0"/>
        <v>-8612</v>
      </c>
      <c r="K13" s="21">
        <f t="shared" si="1"/>
        <v>5612</v>
      </c>
    </row>
    <row r="14" spans="1:11" x14ac:dyDescent="0.25">
      <c r="A14" s="21">
        <v>4</v>
      </c>
      <c r="B14" s="21" t="s">
        <v>154</v>
      </c>
      <c r="C14" s="21" t="s">
        <v>102</v>
      </c>
      <c r="D14" s="21">
        <v>-300</v>
      </c>
      <c r="E14" s="17" t="s">
        <v>134</v>
      </c>
      <c r="F14" s="2">
        <v>-42774</v>
      </c>
      <c r="G14"/>
      <c r="H14" s="21" t="s">
        <v>164</v>
      </c>
      <c r="I14" s="21">
        <v>0</v>
      </c>
      <c r="J14" s="21" t="str">
        <f t="shared" si="0"/>
        <v>0</v>
      </c>
      <c r="K14" s="21">
        <f t="shared" si="1"/>
        <v>0</v>
      </c>
    </row>
    <row r="15" spans="1:11" x14ac:dyDescent="0.25">
      <c r="A15" s="21">
        <v>4</v>
      </c>
      <c r="B15" s="21" t="s">
        <v>154</v>
      </c>
      <c r="C15" s="21" t="s">
        <v>94</v>
      </c>
      <c r="D15" s="21">
        <v>-300</v>
      </c>
      <c r="E15" s="17" t="s">
        <v>141</v>
      </c>
      <c r="F15" s="2">
        <v>-475</v>
      </c>
      <c r="G15"/>
      <c r="H15" s="21" t="s">
        <v>141</v>
      </c>
      <c r="I15" s="21">
        <v>-1200</v>
      </c>
      <c r="J15" s="21">
        <f t="shared" si="0"/>
        <v>-475</v>
      </c>
      <c r="K15" s="21">
        <f t="shared" si="1"/>
        <v>-725</v>
      </c>
    </row>
    <row r="16" spans="1:11" x14ac:dyDescent="0.25">
      <c r="A16" s="21">
        <v>4</v>
      </c>
      <c r="B16" s="21" t="s">
        <v>135</v>
      </c>
      <c r="C16" s="21" t="s">
        <v>266</v>
      </c>
      <c r="D16" s="21">
        <v>-1886</v>
      </c>
      <c r="E16" s="17" t="s">
        <v>144</v>
      </c>
      <c r="F16" s="2">
        <v>-25370</v>
      </c>
      <c r="G16"/>
      <c r="I16" s="21">
        <f>SUM(I2:I15)</f>
        <v>-119918</v>
      </c>
      <c r="J16" s="3">
        <f>SUM(J2:J15)</f>
        <v>-132448</v>
      </c>
      <c r="K16" s="21">
        <f>SUM(K2:K15)</f>
        <v>12530</v>
      </c>
    </row>
    <row r="17" spans="1:10" x14ac:dyDescent="0.25">
      <c r="A17" s="21">
        <v>4</v>
      </c>
      <c r="B17" s="21" t="s">
        <v>403</v>
      </c>
      <c r="C17" s="21" t="s">
        <v>658</v>
      </c>
      <c r="D17" s="21">
        <v>-423</v>
      </c>
      <c r="E17"/>
      <c r="F17"/>
      <c r="G17"/>
      <c r="J17" s="3"/>
    </row>
    <row r="18" spans="1:10" x14ac:dyDescent="0.25">
      <c r="A18" s="21">
        <v>4</v>
      </c>
      <c r="B18" s="21" t="s">
        <v>403</v>
      </c>
      <c r="C18" s="21" t="s">
        <v>319</v>
      </c>
      <c r="D18" s="21">
        <v>-258</v>
      </c>
      <c r="E18"/>
      <c r="F18"/>
      <c r="G18"/>
      <c r="J18" s="3"/>
    </row>
    <row r="19" spans="1:10" x14ac:dyDescent="0.25">
      <c r="A19" s="21">
        <v>5</v>
      </c>
      <c r="B19" s="21" t="s">
        <v>134</v>
      </c>
      <c r="C19" s="21" t="s">
        <v>659</v>
      </c>
      <c r="D19" s="21">
        <v>-868</v>
      </c>
      <c r="E19"/>
      <c r="F19"/>
      <c r="G19"/>
      <c r="J19" s="3"/>
    </row>
    <row r="20" spans="1:10" x14ac:dyDescent="0.25">
      <c r="A20" s="21">
        <v>6</v>
      </c>
      <c r="B20" s="21" t="s">
        <v>135</v>
      </c>
      <c r="C20" s="21" t="s">
        <v>658</v>
      </c>
      <c r="D20" s="21">
        <v>-4000</v>
      </c>
      <c r="E20" s="17"/>
      <c r="F20" s="2"/>
      <c r="J20" s="3"/>
    </row>
    <row r="21" spans="1:10" x14ac:dyDescent="0.25">
      <c r="A21" s="21">
        <v>7</v>
      </c>
      <c r="B21" s="21" t="s">
        <v>154</v>
      </c>
      <c r="C21" s="21" t="s">
        <v>281</v>
      </c>
      <c r="D21" s="21">
        <v>-232</v>
      </c>
      <c r="E21" s="17"/>
      <c r="F21" s="2"/>
      <c r="J21" s="3"/>
    </row>
    <row r="22" spans="1:10" x14ac:dyDescent="0.25">
      <c r="A22" s="21">
        <v>8</v>
      </c>
      <c r="B22" s="21" t="s">
        <v>173</v>
      </c>
      <c r="C22" s="21" t="s">
        <v>206</v>
      </c>
      <c r="D22" s="21">
        <v>-609</v>
      </c>
      <c r="E22" s="17"/>
      <c r="F22" s="2"/>
      <c r="J22" s="3"/>
    </row>
    <row r="23" spans="1:10" x14ac:dyDescent="0.25">
      <c r="A23" s="21">
        <v>9</v>
      </c>
      <c r="B23" s="21" t="s">
        <v>132</v>
      </c>
      <c r="C23" s="21" t="s">
        <v>660</v>
      </c>
      <c r="D23" s="21">
        <v>-635</v>
      </c>
      <c r="J23" s="3"/>
    </row>
    <row r="24" spans="1:10" x14ac:dyDescent="0.25">
      <c r="A24" s="21">
        <v>10</v>
      </c>
      <c r="B24" s="21" t="s">
        <v>173</v>
      </c>
      <c r="C24" s="21" t="s">
        <v>301</v>
      </c>
      <c r="D24" s="21">
        <v>-1390</v>
      </c>
      <c r="J24" s="3"/>
    </row>
    <row r="25" spans="1:10" x14ac:dyDescent="0.25">
      <c r="A25" s="21">
        <v>10</v>
      </c>
      <c r="B25" s="21" t="s">
        <v>132</v>
      </c>
      <c r="C25" s="21" t="s">
        <v>661</v>
      </c>
      <c r="D25" s="21">
        <v>-265</v>
      </c>
      <c r="J25" s="3"/>
    </row>
    <row r="26" spans="1:10" x14ac:dyDescent="0.25">
      <c r="A26" s="21">
        <v>10</v>
      </c>
      <c r="B26" s="21" t="s">
        <v>173</v>
      </c>
      <c r="C26" s="21" t="s">
        <v>497</v>
      </c>
      <c r="D26" s="21">
        <v>-200</v>
      </c>
      <c r="J26" s="3"/>
    </row>
    <row r="27" spans="1:10" x14ac:dyDescent="0.25">
      <c r="A27" s="21">
        <v>11</v>
      </c>
      <c r="B27" s="21" t="s">
        <v>403</v>
      </c>
      <c r="C27" s="21" t="s">
        <v>319</v>
      </c>
      <c r="D27" s="21">
        <v>-350</v>
      </c>
      <c r="J27" s="3"/>
    </row>
    <row r="28" spans="1:10" x14ac:dyDescent="0.25">
      <c r="A28" s="21">
        <v>11</v>
      </c>
      <c r="B28" s="21" t="s">
        <v>403</v>
      </c>
      <c r="C28" s="21" t="s">
        <v>319</v>
      </c>
      <c r="D28" s="21">
        <v>-611</v>
      </c>
      <c r="J28" s="3"/>
    </row>
    <row r="29" spans="1:10" x14ac:dyDescent="0.25">
      <c r="A29" s="21">
        <v>11</v>
      </c>
      <c r="B29" s="21" t="s">
        <v>403</v>
      </c>
      <c r="C29" s="21" t="s">
        <v>319</v>
      </c>
      <c r="D29" s="21">
        <v>-888</v>
      </c>
      <c r="J29" s="3"/>
    </row>
    <row r="30" spans="1:10" x14ac:dyDescent="0.25">
      <c r="A30" s="21">
        <v>11</v>
      </c>
      <c r="B30" s="21" t="s">
        <v>134</v>
      </c>
      <c r="C30" s="21" t="s">
        <v>355</v>
      </c>
      <c r="D30" s="21">
        <v>-1500</v>
      </c>
      <c r="J30" s="3"/>
    </row>
    <row r="31" spans="1:10" x14ac:dyDescent="0.25">
      <c r="A31" s="21">
        <v>12</v>
      </c>
      <c r="B31" s="21" t="s">
        <v>134</v>
      </c>
      <c r="C31" s="21" t="s">
        <v>665</v>
      </c>
      <c r="D31" s="21">
        <v>-1200</v>
      </c>
      <c r="J31" s="3"/>
    </row>
    <row r="32" spans="1:10" x14ac:dyDescent="0.25">
      <c r="A32" s="21">
        <v>13</v>
      </c>
      <c r="B32" s="21" t="s">
        <v>173</v>
      </c>
      <c r="C32" s="21" t="s">
        <v>206</v>
      </c>
      <c r="D32" s="21">
        <v>-700</v>
      </c>
      <c r="J32" s="3"/>
    </row>
    <row r="33" spans="1:10" x14ac:dyDescent="0.25">
      <c r="A33" s="21">
        <v>13</v>
      </c>
      <c r="B33" s="21" t="s">
        <v>173</v>
      </c>
      <c r="C33" s="21" t="s">
        <v>301</v>
      </c>
      <c r="D33" s="21">
        <v>-1207</v>
      </c>
      <c r="J33" s="3"/>
    </row>
    <row r="34" spans="1:10" x14ac:dyDescent="0.25">
      <c r="A34" s="21">
        <v>13</v>
      </c>
      <c r="B34" s="21" t="s">
        <v>134</v>
      </c>
      <c r="C34" s="21" t="s">
        <v>662</v>
      </c>
      <c r="D34" s="21">
        <v>-309</v>
      </c>
      <c r="J34" s="3"/>
    </row>
    <row r="35" spans="1:10" x14ac:dyDescent="0.25">
      <c r="A35" s="21">
        <v>14</v>
      </c>
      <c r="B35" s="21" t="s">
        <v>134</v>
      </c>
      <c r="C35" s="21" t="s">
        <v>666</v>
      </c>
      <c r="D35" s="21">
        <v>-1500</v>
      </c>
      <c r="J35" s="3"/>
    </row>
    <row r="36" spans="1:10" x14ac:dyDescent="0.25">
      <c r="A36" s="21">
        <v>15</v>
      </c>
      <c r="B36" s="21" t="s">
        <v>403</v>
      </c>
      <c r="C36" s="21" t="s">
        <v>503</v>
      </c>
      <c r="D36" s="21">
        <v>-1000</v>
      </c>
      <c r="J36" s="3"/>
    </row>
    <row r="37" spans="1:10" x14ac:dyDescent="0.25">
      <c r="A37" s="21">
        <v>17</v>
      </c>
      <c r="B37" s="21" t="s">
        <v>403</v>
      </c>
      <c r="C37" s="21" t="s">
        <v>663</v>
      </c>
      <c r="D37" s="21">
        <v>-1000</v>
      </c>
      <c r="J37" s="3"/>
    </row>
    <row r="38" spans="1:10" x14ac:dyDescent="0.25">
      <c r="A38" s="21">
        <v>17</v>
      </c>
      <c r="B38" s="21" t="s">
        <v>132</v>
      </c>
      <c r="C38" s="21" t="s">
        <v>664</v>
      </c>
      <c r="D38" s="21">
        <v>-365</v>
      </c>
      <c r="J38" s="3"/>
    </row>
    <row r="39" spans="1:10" x14ac:dyDescent="0.25">
      <c r="A39" s="21">
        <v>18</v>
      </c>
      <c r="B39" s="21" t="s">
        <v>132</v>
      </c>
      <c r="C39" s="21" t="s">
        <v>667</v>
      </c>
      <c r="D39" s="21">
        <v>-300</v>
      </c>
      <c r="J39" s="3"/>
    </row>
    <row r="40" spans="1:10" x14ac:dyDescent="0.25">
      <c r="A40" s="21">
        <v>22</v>
      </c>
      <c r="B40" s="21" t="s">
        <v>132</v>
      </c>
      <c r="C40" s="21" t="s">
        <v>151</v>
      </c>
      <c r="D40" s="21">
        <v>-356</v>
      </c>
      <c r="J40" s="3"/>
    </row>
    <row r="41" spans="1:10" ht="14.25" customHeight="1" x14ac:dyDescent="0.25">
      <c r="A41" s="21">
        <v>23</v>
      </c>
      <c r="B41" s="21" t="s">
        <v>132</v>
      </c>
      <c r="C41" s="21" t="s">
        <v>120</v>
      </c>
      <c r="D41" s="21">
        <v>-170</v>
      </c>
      <c r="J41" s="3"/>
    </row>
    <row r="42" spans="1:10" x14ac:dyDescent="0.25">
      <c r="A42" s="21">
        <v>23</v>
      </c>
      <c r="B42" s="21" t="s">
        <v>132</v>
      </c>
      <c r="C42" s="21" t="s">
        <v>421</v>
      </c>
      <c r="D42" s="21">
        <v>-424</v>
      </c>
      <c r="J42" s="3"/>
    </row>
    <row r="43" spans="1:10" x14ac:dyDescent="0.25">
      <c r="A43" s="21">
        <v>24</v>
      </c>
      <c r="B43" s="21" t="s">
        <v>141</v>
      </c>
      <c r="C43" s="21" t="s">
        <v>87</v>
      </c>
      <c r="D43" s="21">
        <v>-475</v>
      </c>
      <c r="J43" s="3"/>
    </row>
    <row r="44" spans="1:10" x14ac:dyDescent="0.25">
      <c r="A44" s="21">
        <v>24</v>
      </c>
      <c r="B44" s="21" t="s">
        <v>403</v>
      </c>
      <c r="C44" s="21" t="s">
        <v>597</v>
      </c>
      <c r="D44" s="21">
        <v>-708</v>
      </c>
      <c r="J44" s="3"/>
    </row>
    <row r="45" spans="1:10" x14ac:dyDescent="0.25">
      <c r="A45" s="21">
        <v>25</v>
      </c>
      <c r="B45" s="21" t="s">
        <v>134</v>
      </c>
      <c r="C45" s="21" t="s">
        <v>668</v>
      </c>
      <c r="D45" s="21">
        <v>-612</v>
      </c>
      <c r="J45" s="3"/>
    </row>
    <row r="46" spans="1:10" x14ac:dyDescent="0.25">
      <c r="A46" s="21">
        <v>26</v>
      </c>
      <c r="B46" s="21" t="s">
        <v>154</v>
      </c>
      <c r="C46" s="21" t="s">
        <v>94</v>
      </c>
      <c r="D46" s="21">
        <v>-300</v>
      </c>
      <c r="J46" s="3"/>
    </row>
    <row r="47" spans="1:10" x14ac:dyDescent="0.25">
      <c r="A47" s="21">
        <v>26</v>
      </c>
      <c r="B47" s="21" t="s">
        <v>132</v>
      </c>
      <c r="C47" s="21" t="s">
        <v>671</v>
      </c>
      <c r="D47" s="21">
        <v>-281</v>
      </c>
      <c r="J47" s="3"/>
    </row>
    <row r="48" spans="1:10" x14ac:dyDescent="0.25">
      <c r="A48" s="21">
        <v>26</v>
      </c>
      <c r="B48" s="21" t="s">
        <v>403</v>
      </c>
      <c r="C48" s="21" t="s">
        <v>411</v>
      </c>
      <c r="D48" s="21">
        <v>-600</v>
      </c>
    </row>
    <row r="49" spans="1:4" x14ac:dyDescent="0.25">
      <c r="A49" s="21">
        <v>26</v>
      </c>
      <c r="B49" s="21" t="s">
        <v>134</v>
      </c>
      <c r="C49" s="21" t="s">
        <v>669</v>
      </c>
      <c r="D49" s="21">
        <v>-372</v>
      </c>
    </row>
    <row r="50" spans="1:4" x14ac:dyDescent="0.25">
      <c r="A50" s="21">
        <v>26</v>
      </c>
      <c r="B50" s="21" t="s">
        <v>134</v>
      </c>
      <c r="C50" s="21" t="s">
        <v>330</v>
      </c>
      <c r="D50" s="21">
        <v>-29350</v>
      </c>
    </row>
    <row r="51" spans="1:4" x14ac:dyDescent="0.25">
      <c r="A51" s="21">
        <v>27</v>
      </c>
      <c r="B51" s="21" t="s">
        <v>134</v>
      </c>
      <c r="C51" s="21" t="s">
        <v>335</v>
      </c>
      <c r="D51" s="21">
        <v>-2738</v>
      </c>
    </row>
    <row r="52" spans="1:4" x14ac:dyDescent="0.25">
      <c r="A52" s="21">
        <v>29</v>
      </c>
      <c r="B52" s="21" t="s">
        <v>132</v>
      </c>
      <c r="C52" s="21" t="s">
        <v>151</v>
      </c>
      <c r="D52" s="21">
        <v>-265</v>
      </c>
    </row>
    <row r="53" spans="1:4" x14ac:dyDescent="0.25">
      <c r="A53" s="21">
        <v>29</v>
      </c>
      <c r="B53" s="21" t="s">
        <v>173</v>
      </c>
      <c r="C53" s="21" t="s">
        <v>301</v>
      </c>
      <c r="D53" s="21">
        <v>-2712</v>
      </c>
    </row>
    <row r="54" spans="1:4" x14ac:dyDescent="0.25">
      <c r="A54" s="21">
        <v>30</v>
      </c>
      <c r="B54" s="21" t="s">
        <v>134</v>
      </c>
      <c r="C54" s="21" t="s">
        <v>670</v>
      </c>
      <c r="D54" s="21">
        <v>-525</v>
      </c>
    </row>
    <row r="55" spans="1:4" x14ac:dyDescent="0.25">
      <c r="A55" s="21">
        <v>30</v>
      </c>
      <c r="B55" s="21" t="s">
        <v>134</v>
      </c>
      <c r="C55" s="21" t="s">
        <v>355</v>
      </c>
      <c r="D55" s="21">
        <v>-3800</v>
      </c>
    </row>
    <row r="221" spans="1:4" x14ac:dyDescent="0.25">
      <c r="A221" s="21">
        <v>1</v>
      </c>
      <c r="B221" s="21" t="s">
        <v>153</v>
      </c>
      <c r="C221" s="21" t="s">
        <v>153</v>
      </c>
      <c r="D221" s="21">
        <v>-1900</v>
      </c>
    </row>
    <row r="222" spans="1:4" x14ac:dyDescent="0.25">
      <c r="A222" s="21">
        <v>1</v>
      </c>
      <c r="B222" s="21" t="s">
        <v>123</v>
      </c>
      <c r="C222" s="21" t="s">
        <v>139</v>
      </c>
      <c r="D222" s="21">
        <v>-2100</v>
      </c>
    </row>
    <row r="223" spans="1:4" x14ac:dyDescent="0.25">
      <c r="A223" s="21">
        <v>1</v>
      </c>
      <c r="B223" s="21" t="s">
        <v>59</v>
      </c>
      <c r="C223" s="21" t="s">
        <v>71</v>
      </c>
      <c r="D223" s="21">
        <v>-22000</v>
      </c>
    </row>
    <row r="224" spans="1:4" x14ac:dyDescent="0.25">
      <c r="A224" s="21">
        <v>1</v>
      </c>
      <c r="B224" s="21" t="s">
        <v>59</v>
      </c>
      <c r="C224" s="21" t="s">
        <v>657</v>
      </c>
      <c r="D224" s="21">
        <v>-10000</v>
      </c>
    </row>
    <row r="225" spans="1:4" x14ac:dyDescent="0.25">
      <c r="A225" s="21">
        <v>1</v>
      </c>
      <c r="B225" s="21" t="s">
        <v>59</v>
      </c>
      <c r="C225" s="21" t="s">
        <v>70</v>
      </c>
      <c r="D225" s="21">
        <v>-7818</v>
      </c>
    </row>
    <row r="226" spans="1:4" x14ac:dyDescent="0.25">
      <c r="A226" s="21">
        <v>1</v>
      </c>
      <c r="B226" s="21" t="s">
        <v>59</v>
      </c>
      <c r="C226" s="21" t="s">
        <v>383</v>
      </c>
      <c r="D226" s="21">
        <v>-2500</v>
      </c>
    </row>
    <row r="227" spans="1:4" x14ac:dyDescent="0.25">
      <c r="A227" s="21">
        <v>1</v>
      </c>
      <c r="B227" s="21" t="s">
        <v>142</v>
      </c>
      <c r="C227" s="21" t="s">
        <v>72</v>
      </c>
      <c r="D227" s="21">
        <v>-17700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B137:B227 B119:B120 B127 B7:B12 B14:B21 B24:B117</xm:sqref>
        </x14:dataValidation>
      </x14:dataValidations>
    </ext>
  </extLst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227"/>
  <sheetViews>
    <sheetView tabSelected="1" workbookViewId="0">
      <selection activeCell="I18" sqref="I18"/>
    </sheetView>
  </sheetViews>
  <sheetFormatPr defaultRowHeight="15" x14ac:dyDescent="0.25"/>
  <cols>
    <col min="1" max="1" width="9.140625" style="21"/>
    <col min="2" max="2" width="18.5703125" style="21" bestFit="1" customWidth="1"/>
    <col min="3" max="3" width="24.42578125" style="21" customWidth="1"/>
    <col min="4" max="4" width="10.140625" style="21" customWidth="1"/>
    <col min="5" max="5" width="18.5703125" style="21" customWidth="1"/>
    <col min="6" max="6" width="14.85546875" style="21" customWidth="1"/>
    <col min="7" max="7" width="9.140625" style="21"/>
    <col min="8" max="8" width="18.5703125" style="21" bestFit="1" customWidth="1"/>
    <col min="9" max="9" width="9.7109375" style="21" bestFit="1" customWidth="1"/>
    <col min="10" max="10" width="10.28515625" style="21" bestFit="1" customWidth="1"/>
    <col min="11" max="11" width="5.7109375" style="21" bestFit="1" customWidth="1"/>
    <col min="12" max="16384" width="9.140625" style="21"/>
  </cols>
  <sheetData>
    <row r="1" spans="1:11" x14ac:dyDescent="0.25">
      <c r="A1" s="29">
        <v>42430</v>
      </c>
      <c r="B1" s="28"/>
      <c r="C1" s="28"/>
      <c r="D1" s="28"/>
      <c r="I1" s="21" t="s">
        <v>560</v>
      </c>
      <c r="J1" s="21" t="s">
        <v>561</v>
      </c>
      <c r="K1" s="21" t="s">
        <v>562</v>
      </c>
    </row>
    <row r="2" spans="1:11" x14ac:dyDescent="0.25">
      <c r="A2" s="21" t="s">
        <v>88</v>
      </c>
      <c r="B2" s="21" t="s">
        <v>125</v>
      </c>
      <c r="C2" s="21" t="s">
        <v>91</v>
      </c>
      <c r="D2" s="21" t="s">
        <v>92</v>
      </c>
      <c r="E2" s="16" t="s">
        <v>214</v>
      </c>
      <c r="F2" t="s">
        <v>145</v>
      </c>
      <c r="G2"/>
      <c r="H2" s="21" t="s">
        <v>403</v>
      </c>
      <c r="I2" s="21">
        <v>-2000</v>
      </c>
      <c r="J2" s="21">
        <f>IFERROR(VLOOKUP(H2,$E$3:$F$22,2,FALSE),"0")</f>
        <v>-2601</v>
      </c>
      <c r="K2" s="21">
        <f>I2-J2</f>
        <v>601</v>
      </c>
    </row>
    <row r="3" spans="1:11" x14ac:dyDescent="0.25">
      <c r="C3" s="21" t="s">
        <v>90</v>
      </c>
      <c r="D3" s="21">
        <f>SUM(D7:D228)</f>
        <v>20683</v>
      </c>
      <c r="E3" s="17" t="s">
        <v>403</v>
      </c>
      <c r="F3" s="2">
        <v>-2601</v>
      </c>
      <c r="G3"/>
      <c r="H3" s="21" t="s">
        <v>135</v>
      </c>
      <c r="I3" s="21">
        <v>-6000</v>
      </c>
      <c r="J3" s="21">
        <f t="shared" ref="J3:J15" si="0">IFERROR(VLOOKUP(H3,$E$3:$F$22,2,FALSE),"0")</f>
        <v>-5922</v>
      </c>
      <c r="K3" s="21">
        <f t="shared" ref="K3:K15" si="1">I3-J3</f>
        <v>-78</v>
      </c>
    </row>
    <row r="4" spans="1:11" x14ac:dyDescent="0.25">
      <c r="C4" s="21" t="s">
        <v>73</v>
      </c>
      <c r="D4" s="21">
        <v>4700</v>
      </c>
      <c r="E4" s="17" t="s">
        <v>123</v>
      </c>
      <c r="F4" s="2">
        <v>-1050</v>
      </c>
      <c r="G4"/>
      <c r="H4" s="21" t="s">
        <v>154</v>
      </c>
      <c r="I4" s="21">
        <v>-3000</v>
      </c>
      <c r="J4" s="21">
        <f t="shared" si="0"/>
        <v>-2422</v>
      </c>
      <c r="K4" s="21">
        <f t="shared" si="1"/>
        <v>-578</v>
      </c>
    </row>
    <row r="5" spans="1:11" x14ac:dyDescent="0.25">
      <c r="A5" s="4"/>
      <c r="B5" s="4"/>
      <c r="C5" s="4" t="s">
        <v>93</v>
      </c>
      <c r="D5" s="4">
        <f>SUM(D3:D4)</f>
        <v>25383</v>
      </c>
      <c r="E5" s="17" t="s">
        <v>135</v>
      </c>
      <c r="F5" s="2">
        <v>-5922</v>
      </c>
      <c r="G5"/>
      <c r="H5" s="21" t="s">
        <v>59</v>
      </c>
      <c r="I5" s="21">
        <v>-41500</v>
      </c>
      <c r="J5" s="21">
        <f t="shared" si="0"/>
        <v>-41500</v>
      </c>
      <c r="K5" s="21">
        <f t="shared" si="1"/>
        <v>0</v>
      </c>
    </row>
    <row r="6" spans="1:11" ht="15" customHeight="1" x14ac:dyDescent="0.25">
      <c r="A6" s="21" t="s">
        <v>88</v>
      </c>
      <c r="B6" s="21" t="s">
        <v>125</v>
      </c>
      <c r="C6" s="21" t="s">
        <v>91</v>
      </c>
      <c r="D6" s="21" t="s">
        <v>92</v>
      </c>
      <c r="E6" s="17" t="s">
        <v>154</v>
      </c>
      <c r="F6" s="2">
        <v>-2422</v>
      </c>
      <c r="G6"/>
      <c r="H6" s="21" t="s">
        <v>134</v>
      </c>
      <c r="I6" s="21">
        <v>-10000</v>
      </c>
      <c r="J6" s="21">
        <f t="shared" si="0"/>
        <v>-16526</v>
      </c>
      <c r="K6" s="21">
        <f t="shared" si="1"/>
        <v>6526</v>
      </c>
    </row>
    <row r="7" spans="1:11" ht="15" customHeight="1" x14ac:dyDescent="0.25">
      <c r="A7" s="21">
        <v>1</v>
      </c>
      <c r="B7" s="21" t="s">
        <v>126</v>
      </c>
      <c r="C7" s="21" t="s">
        <v>69</v>
      </c>
      <c r="D7" s="21">
        <v>122000</v>
      </c>
      <c r="E7" s="17" t="s">
        <v>141</v>
      </c>
      <c r="F7" s="2">
        <v>-450</v>
      </c>
      <c r="G7"/>
      <c r="H7" s="21" t="s">
        <v>128</v>
      </c>
      <c r="I7" s="21">
        <v>-500</v>
      </c>
      <c r="J7" s="21">
        <f t="shared" si="0"/>
        <v>-241</v>
      </c>
      <c r="K7" s="21">
        <f t="shared" si="1"/>
        <v>-259</v>
      </c>
    </row>
    <row r="8" spans="1:11" ht="15" customHeight="1" x14ac:dyDescent="0.25">
      <c r="A8" s="21">
        <v>1</v>
      </c>
      <c r="B8" s="21" t="s">
        <v>126</v>
      </c>
      <c r="C8" s="21" t="s">
        <v>139</v>
      </c>
      <c r="D8" s="21">
        <v>2100</v>
      </c>
      <c r="E8" s="17" t="s">
        <v>59</v>
      </c>
      <c r="F8" s="2">
        <v>-41500</v>
      </c>
      <c r="G8"/>
      <c r="H8" s="21" t="s">
        <v>132</v>
      </c>
      <c r="I8" s="21">
        <v>-2000</v>
      </c>
      <c r="J8" s="21">
        <f t="shared" si="0"/>
        <v>-3266</v>
      </c>
      <c r="K8" s="21">
        <f t="shared" si="1"/>
        <v>1266</v>
      </c>
    </row>
    <row r="9" spans="1:11" ht="15" customHeight="1" x14ac:dyDescent="0.25">
      <c r="A9" s="21">
        <v>1</v>
      </c>
      <c r="B9" s="21" t="s">
        <v>173</v>
      </c>
      <c r="C9" s="21" t="s">
        <v>672</v>
      </c>
      <c r="D9" s="21">
        <v>-1030</v>
      </c>
      <c r="E9" s="17" t="s">
        <v>134</v>
      </c>
      <c r="F9" s="2">
        <v>-16526</v>
      </c>
      <c r="G9"/>
      <c r="H9" s="21" t="s">
        <v>138</v>
      </c>
      <c r="I9" s="21">
        <v>-5000</v>
      </c>
      <c r="J9" s="21">
        <f t="shared" si="0"/>
        <v>-5495</v>
      </c>
      <c r="K9" s="21">
        <f t="shared" si="1"/>
        <v>495</v>
      </c>
    </row>
    <row r="10" spans="1:11" ht="15" customHeight="1" x14ac:dyDescent="0.25">
      <c r="A10" s="21">
        <v>1</v>
      </c>
      <c r="B10" s="21" t="s">
        <v>132</v>
      </c>
      <c r="C10" s="21" t="s">
        <v>673</v>
      </c>
      <c r="D10" s="21">
        <v>-181</v>
      </c>
      <c r="E10" s="17" t="s">
        <v>126</v>
      </c>
      <c r="F10" s="2">
        <v>124100</v>
      </c>
      <c r="G10"/>
      <c r="H10" s="21" t="s">
        <v>142</v>
      </c>
      <c r="I10" s="21">
        <v>-17500</v>
      </c>
      <c r="J10" s="21">
        <f t="shared" si="0"/>
        <v>-17550</v>
      </c>
      <c r="K10" s="21">
        <f t="shared" si="1"/>
        <v>50</v>
      </c>
    </row>
    <row r="11" spans="1:11" x14ac:dyDescent="0.25">
      <c r="A11" s="21">
        <v>3</v>
      </c>
      <c r="B11" s="21" t="s">
        <v>134</v>
      </c>
      <c r="C11" s="21" t="s">
        <v>234</v>
      </c>
      <c r="D11" s="21">
        <v>-900</v>
      </c>
      <c r="E11" s="17" t="s">
        <v>153</v>
      </c>
      <c r="F11" s="2">
        <v>-800</v>
      </c>
      <c r="G11"/>
      <c r="H11" s="21" t="s">
        <v>309</v>
      </c>
      <c r="I11" s="21">
        <v>0</v>
      </c>
      <c r="J11" s="21">
        <f t="shared" si="0"/>
        <v>-160</v>
      </c>
      <c r="K11" s="21">
        <f t="shared" si="1"/>
        <v>160</v>
      </c>
    </row>
    <row r="12" spans="1:11" x14ac:dyDescent="0.25">
      <c r="A12" s="21">
        <v>4</v>
      </c>
      <c r="B12" s="21" t="s">
        <v>403</v>
      </c>
      <c r="C12" s="21" t="s">
        <v>597</v>
      </c>
      <c r="D12" s="21">
        <v>-917</v>
      </c>
      <c r="E12" s="17" t="s">
        <v>132</v>
      </c>
      <c r="F12" s="2">
        <v>-3266</v>
      </c>
      <c r="G12"/>
      <c r="H12" s="21" t="s">
        <v>127</v>
      </c>
      <c r="I12" s="21">
        <v>-400</v>
      </c>
      <c r="J12" s="21">
        <f t="shared" si="0"/>
        <v>-80</v>
      </c>
      <c r="K12" s="21">
        <f t="shared" si="1"/>
        <v>-320</v>
      </c>
    </row>
    <row r="13" spans="1:11" x14ac:dyDescent="0.25">
      <c r="A13" s="21">
        <v>7</v>
      </c>
      <c r="B13" s="21" t="s">
        <v>134</v>
      </c>
      <c r="C13" s="21" t="s">
        <v>234</v>
      </c>
      <c r="D13" s="21">
        <v>-500</v>
      </c>
      <c r="E13" s="17" t="s">
        <v>138</v>
      </c>
      <c r="F13" s="2">
        <v>-5495</v>
      </c>
      <c r="G13"/>
      <c r="H13" s="21" t="s">
        <v>173</v>
      </c>
      <c r="I13" s="21">
        <v>-3000</v>
      </c>
      <c r="J13" s="21">
        <f t="shared" si="0"/>
        <v>-4850</v>
      </c>
      <c r="K13" s="21">
        <f t="shared" si="1"/>
        <v>1850</v>
      </c>
    </row>
    <row r="14" spans="1:11" x14ac:dyDescent="0.25">
      <c r="A14" s="21">
        <v>7</v>
      </c>
      <c r="B14" s="21" t="s">
        <v>132</v>
      </c>
      <c r="C14" s="21" t="s">
        <v>674</v>
      </c>
      <c r="D14" s="21">
        <v>-473</v>
      </c>
      <c r="E14" s="17" t="s">
        <v>142</v>
      </c>
      <c r="F14" s="2">
        <v>-17550</v>
      </c>
      <c r="G14"/>
      <c r="H14" s="21" t="s">
        <v>164</v>
      </c>
      <c r="I14" s="21">
        <v>0</v>
      </c>
      <c r="J14" s="21" t="str">
        <f t="shared" si="0"/>
        <v>0</v>
      </c>
      <c r="K14" s="21">
        <f t="shared" si="1"/>
        <v>0</v>
      </c>
    </row>
    <row r="15" spans="1:11" x14ac:dyDescent="0.25">
      <c r="A15" s="21">
        <v>8</v>
      </c>
      <c r="B15" s="21" t="s">
        <v>135</v>
      </c>
      <c r="C15" s="21" t="s">
        <v>679</v>
      </c>
      <c r="D15" s="21">
        <v>-2700</v>
      </c>
      <c r="E15" s="17" t="s">
        <v>173</v>
      </c>
      <c r="F15" s="2">
        <v>-4850</v>
      </c>
      <c r="G15"/>
      <c r="H15" s="21" t="s">
        <v>141</v>
      </c>
      <c r="I15" s="21">
        <v>-450</v>
      </c>
      <c r="J15" s="21">
        <f t="shared" si="0"/>
        <v>-450</v>
      </c>
      <c r="K15" s="21">
        <f t="shared" si="1"/>
        <v>0</v>
      </c>
    </row>
    <row r="16" spans="1:11" x14ac:dyDescent="0.25">
      <c r="A16" s="21">
        <v>10</v>
      </c>
      <c r="B16" s="21" t="s">
        <v>173</v>
      </c>
      <c r="C16" s="21" t="s">
        <v>301</v>
      </c>
      <c r="D16" s="21">
        <v>-690</v>
      </c>
      <c r="E16" s="17" t="s">
        <v>143</v>
      </c>
      <c r="F16" s="2"/>
      <c r="G16"/>
      <c r="I16" s="21">
        <f>SUM(I2:I15)</f>
        <v>-91350</v>
      </c>
      <c r="J16" s="3">
        <f>SUM(J2:J15)</f>
        <v>-101063</v>
      </c>
      <c r="K16" s="21">
        <f>SUM(K2:K15)</f>
        <v>9713</v>
      </c>
    </row>
    <row r="17" spans="1:10" x14ac:dyDescent="0.25">
      <c r="A17" s="21">
        <v>11</v>
      </c>
      <c r="B17" s="21" t="s">
        <v>134</v>
      </c>
      <c r="C17" s="21" t="s">
        <v>675</v>
      </c>
      <c r="D17" s="21">
        <v>-2889</v>
      </c>
      <c r="E17" s="17" t="s">
        <v>127</v>
      </c>
      <c r="F17" s="2">
        <v>-80</v>
      </c>
      <c r="G17"/>
      <c r="J17" s="3"/>
    </row>
    <row r="18" spans="1:10" x14ac:dyDescent="0.25">
      <c r="A18" s="21">
        <v>11</v>
      </c>
      <c r="B18" s="21" t="s">
        <v>134</v>
      </c>
      <c r="C18" s="21" t="s">
        <v>663</v>
      </c>
      <c r="D18" s="21">
        <v>-1248</v>
      </c>
      <c r="E18" s="17" t="s">
        <v>133</v>
      </c>
      <c r="F18" s="2">
        <v>-150</v>
      </c>
      <c r="G18"/>
      <c r="J18" s="3"/>
    </row>
    <row r="19" spans="1:10" x14ac:dyDescent="0.25">
      <c r="A19" s="21">
        <v>12</v>
      </c>
      <c r="B19" s="21" t="s">
        <v>173</v>
      </c>
      <c r="C19" s="21" t="s">
        <v>198</v>
      </c>
      <c r="D19" s="21">
        <v>-1430</v>
      </c>
      <c r="E19" s="17" t="s">
        <v>128</v>
      </c>
      <c r="F19" s="2">
        <v>-241</v>
      </c>
      <c r="G19"/>
      <c r="J19" s="3"/>
    </row>
    <row r="20" spans="1:10" x14ac:dyDescent="0.25">
      <c r="A20" s="21">
        <v>12</v>
      </c>
      <c r="B20" s="21" t="s">
        <v>135</v>
      </c>
      <c r="C20" s="21" t="s">
        <v>357</v>
      </c>
      <c r="D20" s="21">
        <v>-1330</v>
      </c>
      <c r="E20" s="17" t="s">
        <v>130</v>
      </c>
      <c r="F20" s="2">
        <v>-254</v>
      </c>
      <c r="J20" s="3"/>
    </row>
    <row r="21" spans="1:10" x14ac:dyDescent="0.25">
      <c r="A21" s="21">
        <v>12</v>
      </c>
      <c r="B21" s="21" t="s">
        <v>134</v>
      </c>
      <c r="C21" s="21" t="s">
        <v>676</v>
      </c>
      <c r="D21" s="21">
        <v>-260</v>
      </c>
      <c r="E21" s="17" t="s">
        <v>309</v>
      </c>
      <c r="F21" s="2">
        <v>-160</v>
      </c>
      <c r="J21" s="3"/>
    </row>
    <row r="22" spans="1:10" x14ac:dyDescent="0.25">
      <c r="A22" s="21">
        <v>12</v>
      </c>
      <c r="B22" s="21" t="s">
        <v>134</v>
      </c>
      <c r="C22" s="21" t="s">
        <v>677</v>
      </c>
      <c r="D22" s="21">
        <v>-900</v>
      </c>
      <c r="E22" s="17" t="s">
        <v>144</v>
      </c>
      <c r="F22" s="2">
        <v>20783</v>
      </c>
      <c r="J22" s="3"/>
    </row>
    <row r="23" spans="1:10" x14ac:dyDescent="0.25">
      <c r="A23" s="21">
        <v>12</v>
      </c>
      <c r="B23" s="21" t="s">
        <v>134</v>
      </c>
      <c r="C23" s="21" t="s">
        <v>234</v>
      </c>
      <c r="D23" s="21">
        <v>-1000</v>
      </c>
      <c r="J23" s="3"/>
    </row>
    <row r="24" spans="1:10" x14ac:dyDescent="0.25">
      <c r="A24" s="21">
        <v>13</v>
      </c>
      <c r="B24" s="21" t="s">
        <v>127</v>
      </c>
      <c r="C24" s="21" t="s">
        <v>682</v>
      </c>
      <c r="D24" s="21">
        <v>-40</v>
      </c>
      <c r="J24" s="3"/>
    </row>
    <row r="25" spans="1:10" x14ac:dyDescent="0.25">
      <c r="A25" s="21">
        <v>13</v>
      </c>
      <c r="B25" s="21" t="s">
        <v>132</v>
      </c>
      <c r="C25" s="21" t="s">
        <v>182</v>
      </c>
      <c r="D25" s="21">
        <v>-414</v>
      </c>
      <c r="J25" s="3"/>
    </row>
    <row r="26" spans="1:10" x14ac:dyDescent="0.25">
      <c r="A26" s="21">
        <v>13</v>
      </c>
      <c r="B26" s="21" t="s">
        <v>403</v>
      </c>
      <c r="C26" s="21" t="s">
        <v>597</v>
      </c>
      <c r="D26" s="21">
        <v>-684</v>
      </c>
      <c r="J26" s="3"/>
    </row>
    <row r="27" spans="1:10" x14ac:dyDescent="0.25">
      <c r="A27" s="21">
        <v>13</v>
      </c>
      <c r="B27" s="21" t="s">
        <v>154</v>
      </c>
      <c r="C27" s="21" t="s">
        <v>255</v>
      </c>
      <c r="D27" s="21">
        <v>-252</v>
      </c>
      <c r="J27" s="3"/>
    </row>
    <row r="28" spans="1:10" x14ac:dyDescent="0.25">
      <c r="A28" s="21">
        <v>13</v>
      </c>
      <c r="B28" s="21" t="s">
        <v>154</v>
      </c>
      <c r="C28" s="21" t="s">
        <v>155</v>
      </c>
      <c r="D28" s="21">
        <v>-1870</v>
      </c>
      <c r="J28" s="3"/>
    </row>
    <row r="29" spans="1:10" x14ac:dyDescent="0.25">
      <c r="A29" s="21">
        <v>14</v>
      </c>
      <c r="B29" s="21" t="s">
        <v>133</v>
      </c>
      <c r="C29" s="21" t="s">
        <v>215</v>
      </c>
      <c r="D29" s="21">
        <v>-150</v>
      </c>
      <c r="J29" s="3"/>
    </row>
    <row r="30" spans="1:10" x14ac:dyDescent="0.25">
      <c r="A30" s="21">
        <v>14</v>
      </c>
      <c r="B30" s="21" t="s">
        <v>138</v>
      </c>
      <c r="C30" s="21" t="s">
        <v>101</v>
      </c>
      <c r="D30" s="21">
        <v>-90</v>
      </c>
      <c r="J30" s="3"/>
    </row>
    <row r="31" spans="1:10" x14ac:dyDescent="0.25">
      <c r="A31" s="21">
        <v>14</v>
      </c>
      <c r="B31" s="21" t="s">
        <v>132</v>
      </c>
      <c r="C31" s="21" t="s">
        <v>683</v>
      </c>
      <c r="D31" s="21">
        <v>-130</v>
      </c>
      <c r="J31" s="3"/>
    </row>
    <row r="32" spans="1:10" x14ac:dyDescent="0.25">
      <c r="A32" s="21">
        <v>14</v>
      </c>
      <c r="B32" s="21" t="s">
        <v>134</v>
      </c>
      <c r="C32" s="21" t="s">
        <v>684</v>
      </c>
      <c r="D32" s="21">
        <v>-60</v>
      </c>
      <c r="J32" s="3"/>
    </row>
    <row r="33" spans="1:10" x14ac:dyDescent="0.25">
      <c r="A33" s="21">
        <v>15</v>
      </c>
      <c r="B33" s="21" t="s">
        <v>128</v>
      </c>
      <c r="C33" s="21" t="s">
        <v>208</v>
      </c>
      <c r="D33" s="21">
        <v>-116</v>
      </c>
      <c r="J33" s="3"/>
    </row>
    <row r="34" spans="1:10" x14ac:dyDescent="0.25">
      <c r="A34" s="21">
        <v>15</v>
      </c>
      <c r="B34" s="21" t="s">
        <v>130</v>
      </c>
      <c r="C34" s="21" t="s">
        <v>685</v>
      </c>
      <c r="D34" s="21">
        <v>-134</v>
      </c>
      <c r="J34" s="3"/>
    </row>
    <row r="35" spans="1:10" x14ac:dyDescent="0.25">
      <c r="A35" s="21">
        <v>15</v>
      </c>
      <c r="B35" s="21" t="s">
        <v>138</v>
      </c>
      <c r="C35" s="21" t="s">
        <v>101</v>
      </c>
      <c r="D35" s="21">
        <v>-130</v>
      </c>
      <c r="J35" s="3"/>
    </row>
    <row r="36" spans="1:10" x14ac:dyDescent="0.25">
      <c r="A36" s="21">
        <v>15</v>
      </c>
      <c r="B36" s="21" t="s">
        <v>134</v>
      </c>
      <c r="C36" s="21" t="s">
        <v>686</v>
      </c>
      <c r="D36" s="21">
        <v>-620</v>
      </c>
      <c r="J36" s="3"/>
    </row>
    <row r="37" spans="1:10" x14ac:dyDescent="0.25">
      <c r="A37" s="21">
        <v>15</v>
      </c>
      <c r="B37" s="21" t="s">
        <v>173</v>
      </c>
      <c r="C37" s="21" t="s">
        <v>678</v>
      </c>
      <c r="D37" s="21">
        <v>-1700</v>
      </c>
      <c r="J37" s="3"/>
    </row>
    <row r="38" spans="1:10" x14ac:dyDescent="0.25">
      <c r="A38" s="21">
        <v>15</v>
      </c>
      <c r="B38" s="21" t="s">
        <v>403</v>
      </c>
      <c r="C38" s="21" t="s">
        <v>503</v>
      </c>
      <c r="D38" s="21">
        <v>-1000</v>
      </c>
      <c r="J38" s="3"/>
    </row>
    <row r="39" spans="1:10" x14ac:dyDescent="0.25">
      <c r="A39" s="21">
        <v>15</v>
      </c>
      <c r="B39" s="21" t="s">
        <v>132</v>
      </c>
      <c r="C39" s="21" t="s">
        <v>151</v>
      </c>
      <c r="D39" s="21">
        <v>-1228</v>
      </c>
      <c r="J39" s="3"/>
    </row>
    <row r="40" spans="1:10" x14ac:dyDescent="0.25">
      <c r="A40" s="21">
        <v>17</v>
      </c>
      <c r="B40" s="21" t="s">
        <v>138</v>
      </c>
      <c r="C40" s="21" t="s">
        <v>101</v>
      </c>
      <c r="D40" s="21">
        <v>-5000</v>
      </c>
      <c r="J40" s="3"/>
    </row>
    <row r="41" spans="1:10" ht="14.25" customHeight="1" x14ac:dyDescent="0.25">
      <c r="A41" s="21">
        <v>17</v>
      </c>
      <c r="B41" s="21" t="s">
        <v>135</v>
      </c>
      <c r="C41" s="21" t="s">
        <v>155</v>
      </c>
      <c r="D41" s="21">
        <v>-1892</v>
      </c>
      <c r="J41" s="3"/>
    </row>
    <row r="42" spans="1:10" x14ac:dyDescent="0.25">
      <c r="A42" s="21">
        <v>17</v>
      </c>
      <c r="B42" s="21" t="s">
        <v>141</v>
      </c>
      <c r="C42" s="21" t="s">
        <v>357</v>
      </c>
      <c r="D42" s="21">
        <v>-450</v>
      </c>
      <c r="J42" s="3"/>
    </row>
    <row r="43" spans="1:10" x14ac:dyDescent="0.25">
      <c r="A43" s="21">
        <v>17</v>
      </c>
      <c r="B43" s="21" t="s">
        <v>134</v>
      </c>
      <c r="C43" s="21" t="s">
        <v>680</v>
      </c>
      <c r="D43" s="21">
        <v>-570</v>
      </c>
      <c r="J43" s="3"/>
    </row>
    <row r="44" spans="1:10" x14ac:dyDescent="0.25">
      <c r="A44" s="21">
        <v>17</v>
      </c>
      <c r="B44" s="21" t="s">
        <v>138</v>
      </c>
      <c r="C44" s="21" t="s">
        <v>101</v>
      </c>
      <c r="D44" s="21">
        <v>-200</v>
      </c>
      <c r="J44" s="3"/>
    </row>
    <row r="45" spans="1:10" x14ac:dyDescent="0.25">
      <c r="A45" s="21">
        <v>17</v>
      </c>
      <c r="B45" s="21" t="s">
        <v>134</v>
      </c>
      <c r="C45" s="21" t="s">
        <v>491</v>
      </c>
      <c r="D45" s="21">
        <v>-120</v>
      </c>
      <c r="J45" s="3"/>
    </row>
    <row r="46" spans="1:10" x14ac:dyDescent="0.25">
      <c r="A46" s="21">
        <v>18</v>
      </c>
      <c r="B46" s="21" t="s">
        <v>134</v>
      </c>
      <c r="C46" s="21" t="s">
        <v>687</v>
      </c>
      <c r="D46" s="21">
        <v>-490</v>
      </c>
      <c r="J46" s="3"/>
    </row>
    <row r="47" spans="1:10" x14ac:dyDescent="0.25">
      <c r="A47" s="21">
        <v>18</v>
      </c>
      <c r="B47" s="21" t="s">
        <v>130</v>
      </c>
      <c r="C47" s="21" t="s">
        <v>685</v>
      </c>
      <c r="D47" s="21">
        <v>-120</v>
      </c>
      <c r="J47" s="3"/>
    </row>
    <row r="48" spans="1:10" x14ac:dyDescent="0.25">
      <c r="A48" s="21">
        <v>18</v>
      </c>
      <c r="B48" s="21" t="s">
        <v>128</v>
      </c>
      <c r="C48" s="21" t="s">
        <v>208</v>
      </c>
      <c r="D48" s="21">
        <v>-125</v>
      </c>
    </row>
    <row r="49" spans="1:4" x14ac:dyDescent="0.25">
      <c r="A49" s="21">
        <v>18</v>
      </c>
      <c r="B49" s="21" t="s">
        <v>134</v>
      </c>
      <c r="C49" s="21" t="s">
        <v>688</v>
      </c>
      <c r="D49" s="21">
        <v>-90</v>
      </c>
    </row>
    <row r="50" spans="1:4" x14ac:dyDescent="0.25">
      <c r="A50" s="21">
        <v>18</v>
      </c>
      <c r="B50" s="21" t="s">
        <v>127</v>
      </c>
      <c r="C50" s="21" t="s">
        <v>682</v>
      </c>
      <c r="D50" s="21">
        <v>-40</v>
      </c>
    </row>
    <row r="51" spans="1:4" x14ac:dyDescent="0.25">
      <c r="A51" s="21">
        <v>18</v>
      </c>
      <c r="B51" s="21" t="s">
        <v>309</v>
      </c>
      <c r="C51" s="21" t="s">
        <v>215</v>
      </c>
      <c r="D51" s="21">
        <v>-20</v>
      </c>
    </row>
    <row r="52" spans="1:4" x14ac:dyDescent="0.25">
      <c r="A52" s="21">
        <v>19</v>
      </c>
      <c r="B52" s="21" t="s">
        <v>134</v>
      </c>
      <c r="C52" s="21" t="s">
        <v>689</v>
      </c>
      <c r="D52" s="21">
        <v>-40</v>
      </c>
    </row>
    <row r="53" spans="1:4" x14ac:dyDescent="0.25">
      <c r="A53" s="21">
        <v>20</v>
      </c>
      <c r="B53" s="21" t="s">
        <v>138</v>
      </c>
      <c r="C53" s="21" t="s">
        <v>101</v>
      </c>
      <c r="D53" s="21">
        <v>-75</v>
      </c>
    </row>
    <row r="54" spans="1:4" x14ac:dyDescent="0.25">
      <c r="A54" s="21">
        <v>20</v>
      </c>
      <c r="B54" s="21" t="s">
        <v>309</v>
      </c>
      <c r="C54" s="21" t="s">
        <v>215</v>
      </c>
      <c r="D54" s="21">
        <v>-140</v>
      </c>
    </row>
    <row r="55" spans="1:4" x14ac:dyDescent="0.25">
      <c r="A55" s="21">
        <v>20</v>
      </c>
      <c r="B55" s="21" t="s">
        <v>134</v>
      </c>
      <c r="C55" s="21" t="s">
        <v>690</v>
      </c>
      <c r="D55" s="21">
        <v>-1200</v>
      </c>
    </row>
    <row r="56" spans="1:4" x14ac:dyDescent="0.25">
      <c r="A56" s="21">
        <v>20</v>
      </c>
      <c r="B56" s="21" t="s">
        <v>134</v>
      </c>
      <c r="C56" s="21" t="s">
        <v>279</v>
      </c>
      <c r="D56" s="21">
        <v>-900</v>
      </c>
    </row>
    <row r="57" spans="1:4" x14ac:dyDescent="0.25">
      <c r="A57" s="21">
        <v>21</v>
      </c>
      <c r="B57" s="21" t="s">
        <v>134</v>
      </c>
      <c r="C57" s="21" t="s">
        <v>691</v>
      </c>
      <c r="D57" s="21">
        <v>-1250</v>
      </c>
    </row>
    <row r="58" spans="1:4" x14ac:dyDescent="0.25">
      <c r="A58" s="21">
        <v>21</v>
      </c>
      <c r="B58" s="21" t="s">
        <v>134</v>
      </c>
      <c r="C58" s="21" t="s">
        <v>692</v>
      </c>
      <c r="D58" s="21">
        <v>-320</v>
      </c>
    </row>
    <row r="59" spans="1:4" x14ac:dyDescent="0.25">
      <c r="A59" s="21">
        <v>21</v>
      </c>
      <c r="B59" s="21" t="s">
        <v>134</v>
      </c>
      <c r="C59" s="21" t="s">
        <v>693</v>
      </c>
      <c r="D59" s="21">
        <v>-594</v>
      </c>
    </row>
    <row r="60" spans="1:4" x14ac:dyDescent="0.25">
      <c r="A60" s="21">
        <v>21</v>
      </c>
      <c r="B60" s="21" t="s">
        <v>132</v>
      </c>
      <c r="C60" s="21" t="s">
        <v>694</v>
      </c>
      <c r="D60" s="21">
        <v>-180</v>
      </c>
    </row>
    <row r="61" spans="1:4" x14ac:dyDescent="0.25">
      <c r="A61" s="21">
        <v>22</v>
      </c>
      <c r="B61" s="21" t="s">
        <v>134</v>
      </c>
      <c r="C61" s="21" t="s">
        <v>600</v>
      </c>
      <c r="D61" s="21">
        <v>-1955</v>
      </c>
    </row>
    <row r="62" spans="1:4" x14ac:dyDescent="0.25">
      <c r="A62" s="21">
        <v>22</v>
      </c>
      <c r="B62" s="21" t="s">
        <v>154</v>
      </c>
      <c r="C62" s="21" t="s">
        <v>94</v>
      </c>
      <c r="D62" s="21">
        <v>-300</v>
      </c>
    </row>
    <row r="63" spans="1:4" x14ac:dyDescent="0.25">
      <c r="A63" s="21">
        <v>22</v>
      </c>
      <c r="B63" s="21" t="s">
        <v>134</v>
      </c>
      <c r="C63" s="21" t="s">
        <v>695</v>
      </c>
      <c r="D63" s="21">
        <v>-620</v>
      </c>
    </row>
    <row r="64" spans="1:4" x14ac:dyDescent="0.25">
      <c r="A64" s="21">
        <v>22</v>
      </c>
      <c r="B64" s="21" t="s">
        <v>132</v>
      </c>
      <c r="C64" s="21" t="s">
        <v>696</v>
      </c>
      <c r="D64" s="21">
        <v>-660</v>
      </c>
    </row>
    <row r="220" spans="1:4" x14ac:dyDescent="0.25">
      <c r="A220" s="21">
        <v>1</v>
      </c>
      <c r="B220" s="21" t="s">
        <v>153</v>
      </c>
      <c r="C220" s="21" t="s">
        <v>153</v>
      </c>
      <c r="D220" s="21">
        <v>-800</v>
      </c>
    </row>
    <row r="221" spans="1:4" x14ac:dyDescent="0.25">
      <c r="A221" s="21">
        <v>1</v>
      </c>
      <c r="B221" s="21" t="s">
        <v>123</v>
      </c>
      <c r="C221" s="21" t="s">
        <v>139</v>
      </c>
      <c r="D221" s="21">
        <v>-1150</v>
      </c>
    </row>
    <row r="222" spans="1:4" x14ac:dyDescent="0.25">
      <c r="A222" s="21">
        <v>1</v>
      </c>
      <c r="B222" s="21" t="s">
        <v>59</v>
      </c>
      <c r="C222" s="21" t="s">
        <v>681</v>
      </c>
      <c r="D222" s="21">
        <v>-2000</v>
      </c>
    </row>
    <row r="223" spans="1:4" x14ac:dyDescent="0.25">
      <c r="A223" s="21">
        <v>1</v>
      </c>
      <c r="B223" s="21" t="s">
        <v>59</v>
      </c>
      <c r="C223" s="21" t="s">
        <v>71</v>
      </c>
      <c r="D223" s="21">
        <v>-22000</v>
      </c>
    </row>
    <row r="224" spans="1:4" x14ac:dyDescent="0.25">
      <c r="A224" s="21">
        <v>1</v>
      </c>
      <c r="B224" s="21" t="s">
        <v>59</v>
      </c>
      <c r="C224" s="21" t="s">
        <v>657</v>
      </c>
      <c r="D224" s="21">
        <v>-10000</v>
      </c>
    </row>
    <row r="225" spans="1:4" x14ac:dyDescent="0.25">
      <c r="A225" s="21">
        <v>1</v>
      </c>
      <c r="B225" s="21" t="s">
        <v>59</v>
      </c>
      <c r="C225" s="21" t="s">
        <v>70</v>
      </c>
      <c r="D225" s="21">
        <v>-5000</v>
      </c>
    </row>
    <row r="226" spans="1:4" x14ac:dyDescent="0.25">
      <c r="A226" s="21">
        <v>1</v>
      </c>
      <c r="B226" s="21" t="s">
        <v>59</v>
      </c>
      <c r="C226" s="21" t="s">
        <v>383</v>
      </c>
      <c r="D226" s="21">
        <v>-2500</v>
      </c>
    </row>
    <row r="227" spans="1:4" x14ac:dyDescent="0.25">
      <c r="A227" s="21">
        <v>1</v>
      </c>
      <c r="B227" s="21" t="s">
        <v>142</v>
      </c>
      <c r="C227" s="21" t="s">
        <v>72</v>
      </c>
      <c r="D227" s="21">
        <v>-17550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'Future Expenses'!$J$1:$J$21</xm:f>
          </x14:formula1>
          <xm:sqref>B132:B133 B140 B7:B12 B37:B130 B14:B26 B150:B227</xm:sqref>
        </x14:dataValidation>
      </x14:dataValidations>
    </ext>
  </extLst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26"/>
  <sheetViews>
    <sheetView workbookViewId="0">
      <selection activeCell="E8" sqref="E8"/>
    </sheetView>
  </sheetViews>
  <sheetFormatPr defaultRowHeight="15" x14ac:dyDescent="0.25"/>
  <cols>
    <col min="1" max="1" width="22.5703125" customWidth="1"/>
    <col min="2" max="2" width="22.5703125" style="21" customWidth="1"/>
    <col min="3" max="3" width="22.5703125" customWidth="1"/>
    <col min="4" max="4" width="22.5703125" style="21" customWidth="1"/>
    <col min="5" max="5" width="17.42578125" customWidth="1"/>
    <col min="8" max="8" width="18" bestFit="1" customWidth="1"/>
    <col min="10" max="10" width="18.5703125" bestFit="1" customWidth="1"/>
  </cols>
  <sheetData>
    <row r="1" spans="1:10" x14ac:dyDescent="0.25">
      <c r="A1" t="s">
        <v>437</v>
      </c>
      <c r="B1" s="21" t="s">
        <v>439</v>
      </c>
      <c r="C1" t="s">
        <v>448</v>
      </c>
      <c r="D1" s="21" t="s">
        <v>451</v>
      </c>
      <c r="E1" t="s">
        <v>449</v>
      </c>
      <c r="J1" t="s">
        <v>403</v>
      </c>
    </row>
    <row r="2" spans="1:10" x14ac:dyDescent="0.25">
      <c r="A2" t="s">
        <v>438</v>
      </c>
      <c r="B2" t="s">
        <v>330</v>
      </c>
      <c r="C2">
        <v>30000</v>
      </c>
      <c r="D2" s="21">
        <f t="shared" ref="D2:D13" si="0">C2</f>
        <v>30000</v>
      </c>
      <c r="E2">
        <v>30000</v>
      </c>
      <c r="J2" t="s">
        <v>123</v>
      </c>
    </row>
    <row r="3" spans="1:10" s="21" customFormat="1" x14ac:dyDescent="0.25">
      <c r="A3" t="s">
        <v>524</v>
      </c>
      <c r="B3" s="21" t="s">
        <v>446</v>
      </c>
      <c r="C3">
        <v>350000</v>
      </c>
      <c r="D3" s="21">
        <f>C3</f>
        <v>350000</v>
      </c>
      <c r="E3">
        <v>250000</v>
      </c>
      <c r="J3" t="s">
        <v>135</v>
      </c>
    </row>
    <row r="4" spans="1:10" x14ac:dyDescent="0.25">
      <c r="A4" s="21" t="s">
        <v>443</v>
      </c>
      <c r="B4" s="21" t="s">
        <v>445</v>
      </c>
      <c r="C4" s="21">
        <v>300000</v>
      </c>
      <c r="D4" s="21">
        <v>0</v>
      </c>
      <c r="E4" s="21"/>
      <c r="J4" t="s">
        <v>154</v>
      </c>
    </row>
    <row r="5" spans="1:10" x14ac:dyDescent="0.25">
      <c r="A5" t="s">
        <v>440</v>
      </c>
      <c r="B5" s="21" t="s">
        <v>447</v>
      </c>
      <c r="C5">
        <v>100000</v>
      </c>
      <c r="D5" s="21">
        <f>C5</f>
        <v>100000</v>
      </c>
      <c r="E5">
        <v>5450</v>
      </c>
      <c r="J5" t="s">
        <v>141</v>
      </c>
    </row>
    <row r="6" spans="1:10" x14ac:dyDescent="0.25">
      <c r="A6" t="s">
        <v>441</v>
      </c>
      <c r="B6" s="21" t="s">
        <v>442</v>
      </c>
      <c r="C6">
        <v>30000</v>
      </c>
      <c r="D6" s="2">
        <f>C6</f>
        <v>30000</v>
      </c>
      <c r="J6" t="s">
        <v>59</v>
      </c>
    </row>
    <row r="7" spans="1:10" x14ac:dyDescent="0.25">
      <c r="A7" t="s">
        <v>523</v>
      </c>
      <c r="B7" s="21" t="s">
        <v>559</v>
      </c>
      <c r="C7">
        <v>140000</v>
      </c>
      <c r="D7" s="2">
        <f>C7</f>
        <v>140000</v>
      </c>
      <c r="J7" t="s">
        <v>134</v>
      </c>
    </row>
    <row r="8" spans="1:10" x14ac:dyDescent="0.25">
      <c r="A8" t="s">
        <v>213</v>
      </c>
      <c r="B8" s="21" t="s">
        <v>444</v>
      </c>
      <c r="C8">
        <v>150000</v>
      </c>
      <c r="D8" s="2">
        <f>C8</f>
        <v>150000</v>
      </c>
      <c r="J8" t="s">
        <v>126</v>
      </c>
    </row>
    <row r="9" spans="1:10" x14ac:dyDescent="0.25">
      <c r="D9" s="21">
        <f t="shared" si="0"/>
        <v>0</v>
      </c>
      <c r="J9" t="s">
        <v>383</v>
      </c>
    </row>
    <row r="10" spans="1:10" x14ac:dyDescent="0.25">
      <c r="D10" s="21">
        <f t="shared" si="0"/>
        <v>0</v>
      </c>
      <c r="J10" t="s">
        <v>153</v>
      </c>
    </row>
    <row r="11" spans="1:10" x14ac:dyDescent="0.25">
      <c r="D11" s="21">
        <f t="shared" si="0"/>
        <v>0</v>
      </c>
      <c r="J11" t="s">
        <v>132</v>
      </c>
    </row>
    <row r="12" spans="1:10" x14ac:dyDescent="0.25">
      <c r="D12" s="21">
        <f t="shared" si="0"/>
        <v>0</v>
      </c>
      <c r="J12" t="s">
        <v>138</v>
      </c>
    </row>
    <row r="13" spans="1:10" x14ac:dyDescent="0.25">
      <c r="D13" s="21">
        <f t="shared" si="0"/>
        <v>0</v>
      </c>
      <c r="J13" t="s">
        <v>142</v>
      </c>
    </row>
    <row r="14" spans="1:10" x14ac:dyDescent="0.25">
      <c r="B14" s="21" t="s">
        <v>450</v>
      </c>
      <c r="C14">
        <f>SUM(C2:C13)</f>
        <v>1100000</v>
      </c>
      <c r="D14" s="21">
        <f>SUBTOTAL(109,D2:D13)</f>
        <v>800000</v>
      </c>
      <c r="E14">
        <f>SUM(E2:E13)</f>
        <v>285450</v>
      </c>
      <c r="J14" t="s">
        <v>173</v>
      </c>
    </row>
    <row r="15" spans="1:10" x14ac:dyDescent="0.25">
      <c r="J15" t="s">
        <v>130</v>
      </c>
    </row>
    <row r="16" spans="1:10" x14ac:dyDescent="0.25">
      <c r="J16" t="s">
        <v>309</v>
      </c>
    </row>
    <row r="17" spans="1:12" x14ac:dyDescent="0.25">
      <c r="J17" t="s">
        <v>128</v>
      </c>
    </row>
    <row r="18" spans="1:12" x14ac:dyDescent="0.25">
      <c r="J18" t="s">
        <v>127</v>
      </c>
    </row>
    <row r="19" spans="1:12" x14ac:dyDescent="0.25">
      <c r="J19" t="s">
        <v>204</v>
      </c>
    </row>
    <row r="20" spans="1:12" s="21" customFormat="1" x14ac:dyDescent="0.25">
      <c r="J20" s="21" t="s">
        <v>164</v>
      </c>
    </row>
    <row r="21" spans="1:12" x14ac:dyDescent="0.25">
      <c r="J21" t="s">
        <v>538</v>
      </c>
    </row>
    <row r="22" spans="1:12" x14ac:dyDescent="0.25">
      <c r="E22" s="21"/>
    </row>
    <row r="23" spans="1:12" x14ac:dyDescent="0.25">
      <c r="A23" s="21"/>
      <c r="C23" s="21"/>
      <c r="E23" s="21"/>
    </row>
    <row r="24" spans="1:12" x14ac:dyDescent="0.25">
      <c r="A24" s="21"/>
      <c r="C24" s="21"/>
      <c r="E24" s="21"/>
    </row>
    <row r="25" spans="1:12" x14ac:dyDescent="0.25">
      <c r="A25" s="21"/>
      <c r="C25" s="21"/>
      <c r="E25" s="21"/>
      <c r="L25" s="21"/>
    </row>
    <row r="26" spans="1:12" x14ac:dyDescent="0.25">
      <c r="A26" s="21"/>
      <c r="C26" s="21"/>
      <c r="E26" s="21"/>
      <c r="L26" s="21"/>
    </row>
  </sheetData>
  <pageMargins left="0.7" right="0.7" top="0.75" bottom="0.75" header="0.3" footer="0.3"/>
  <tableParts count="1">
    <tablePart r:id="rId1"/>
  </tableParts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L6"/>
  <sheetViews>
    <sheetView workbookViewId="0">
      <selection activeCell="D2" sqref="D2"/>
    </sheetView>
  </sheetViews>
  <sheetFormatPr defaultRowHeight="15" x14ac:dyDescent="0.25"/>
  <cols>
    <col min="1" max="1" width="11.85546875" bestFit="1" customWidth="1"/>
    <col min="2" max="2" width="11.42578125" bestFit="1" customWidth="1"/>
    <col min="3" max="5" width="11.42578125" style="21" customWidth="1"/>
    <col min="6" max="6" width="11.28515625" bestFit="1" customWidth="1"/>
    <col min="7" max="7" width="11" bestFit="1" customWidth="1"/>
    <col min="8" max="8" width="11.7109375" bestFit="1" customWidth="1"/>
    <col min="9" max="9" width="12" bestFit="1" customWidth="1"/>
    <col min="10" max="11" width="11.28515625" bestFit="1" customWidth="1"/>
    <col min="12" max="12" width="11.140625" bestFit="1" customWidth="1"/>
  </cols>
  <sheetData>
    <row r="1" spans="1:12" x14ac:dyDescent="0.25">
      <c r="A1" s="21" t="s">
        <v>533</v>
      </c>
      <c r="B1" s="21" t="s">
        <v>530</v>
      </c>
      <c r="C1" s="21" t="s">
        <v>540</v>
      </c>
      <c r="D1" s="21" t="s">
        <v>541</v>
      </c>
      <c r="E1" s="21" t="s">
        <v>542</v>
      </c>
      <c r="F1" s="21" t="s">
        <v>531</v>
      </c>
      <c r="G1" t="s">
        <v>544</v>
      </c>
      <c r="H1" t="s">
        <v>545</v>
      </c>
      <c r="I1" t="s">
        <v>546</v>
      </c>
      <c r="J1" t="s">
        <v>547</v>
      </c>
      <c r="K1" t="s">
        <v>548</v>
      </c>
      <c r="L1" t="s">
        <v>549</v>
      </c>
    </row>
    <row r="2" spans="1:12" x14ac:dyDescent="0.25">
      <c r="A2" s="21" t="s">
        <v>543</v>
      </c>
      <c r="B2" s="21">
        <f>106500</f>
        <v>106500</v>
      </c>
      <c r="C2" s="21">
        <f>106500-37000</f>
        <v>69500</v>
      </c>
      <c r="D2" s="21">
        <f>106500-37000-20000</f>
        <v>49500</v>
      </c>
      <c r="E2" s="21">
        <f>D2</f>
        <v>49500</v>
      </c>
      <c r="F2" s="21">
        <f t="shared" ref="F2:L2" si="0">E2</f>
        <v>49500</v>
      </c>
      <c r="G2" s="21">
        <f t="shared" si="0"/>
        <v>49500</v>
      </c>
      <c r="H2" s="21">
        <f t="shared" si="0"/>
        <v>49500</v>
      </c>
      <c r="I2" s="21">
        <f t="shared" si="0"/>
        <v>49500</v>
      </c>
      <c r="J2" s="21">
        <f t="shared" si="0"/>
        <v>49500</v>
      </c>
      <c r="K2" s="21">
        <f t="shared" si="0"/>
        <v>49500</v>
      </c>
      <c r="L2" s="21">
        <f t="shared" si="0"/>
        <v>49500</v>
      </c>
    </row>
    <row r="3" spans="1:12" x14ac:dyDescent="0.25">
      <c r="A3" s="21" t="s">
        <v>532</v>
      </c>
      <c r="B3" s="21">
        <v>164522</v>
      </c>
      <c r="C3" s="21">
        <v>161701</v>
      </c>
      <c r="D3" s="21">
        <v>158845</v>
      </c>
      <c r="E3" s="21">
        <v>155953</v>
      </c>
      <c r="F3" s="21">
        <v>153026</v>
      </c>
      <c r="G3">
        <v>150063</v>
      </c>
      <c r="H3">
        <v>147063</v>
      </c>
      <c r="I3">
        <v>144026</v>
      </c>
      <c r="J3">
        <v>140951</v>
      </c>
      <c r="K3">
        <v>137838</v>
      </c>
      <c r="L3">
        <v>134687</v>
      </c>
    </row>
    <row r="4" spans="1:12" x14ac:dyDescent="0.25">
      <c r="A4" s="21" t="s">
        <v>550</v>
      </c>
      <c r="B4" s="21">
        <v>1948615</v>
      </c>
      <c r="C4" s="21">
        <v>1945614</v>
      </c>
      <c r="D4" s="21">
        <v>1942600</v>
      </c>
      <c r="E4" s="21">
        <v>1939560</v>
      </c>
      <c r="F4" s="21">
        <v>1936494</v>
      </c>
      <c r="G4">
        <v>1933402</v>
      </c>
      <c r="H4">
        <v>1930284</v>
      </c>
      <c r="I4">
        <v>1927139</v>
      </c>
      <c r="J4">
        <v>1923967</v>
      </c>
      <c r="K4">
        <v>1920768</v>
      </c>
      <c r="L4">
        <v>1917542</v>
      </c>
    </row>
    <row r="5" spans="1:12" x14ac:dyDescent="0.25">
      <c r="A5" s="21" t="s">
        <v>551</v>
      </c>
      <c r="B5" s="21">
        <v>127523</v>
      </c>
      <c r="C5" s="21">
        <v>125997</v>
      </c>
      <c r="D5" s="21">
        <v>124757</v>
      </c>
      <c r="E5" s="21">
        <v>123507</v>
      </c>
      <c r="F5" s="21">
        <v>122246</v>
      </c>
      <c r="G5">
        <v>120974</v>
      </c>
      <c r="H5">
        <v>119691</v>
      </c>
      <c r="I5">
        <v>118397</v>
      </c>
      <c r="J5">
        <v>117092</v>
      </c>
      <c r="K5">
        <v>115776</v>
      </c>
      <c r="L5">
        <v>114449</v>
      </c>
    </row>
    <row r="6" spans="1:12" x14ac:dyDescent="0.25">
      <c r="A6" s="21" t="s">
        <v>450</v>
      </c>
      <c r="B6" s="21">
        <f>SUM(B2:B5)</f>
        <v>2347160</v>
      </c>
      <c r="C6" s="21">
        <f>SUM(C2:C5)</f>
        <v>2302812</v>
      </c>
      <c r="D6" s="21">
        <f t="shared" ref="D6:L6" si="1">SUM(D2:D5)</f>
        <v>2275702</v>
      </c>
      <c r="E6" s="21">
        <f t="shared" si="1"/>
        <v>2268520</v>
      </c>
      <c r="F6" s="21">
        <f t="shared" si="1"/>
        <v>2261266</v>
      </c>
      <c r="G6" s="21">
        <f t="shared" si="1"/>
        <v>2253939</v>
      </c>
      <c r="H6" s="21">
        <f t="shared" si="1"/>
        <v>2246538</v>
      </c>
      <c r="I6" s="21">
        <f t="shared" si="1"/>
        <v>2239062</v>
      </c>
      <c r="J6" s="21">
        <f t="shared" si="1"/>
        <v>2231510</v>
      </c>
      <c r="K6" s="21">
        <f t="shared" si="1"/>
        <v>2223882</v>
      </c>
      <c r="L6" s="21">
        <f t="shared" si="1"/>
        <v>2216178</v>
      </c>
    </row>
  </sheetData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F23"/>
  <sheetViews>
    <sheetView workbookViewId="0">
      <selection activeCell="C23" sqref="C23"/>
    </sheetView>
  </sheetViews>
  <sheetFormatPr defaultRowHeight="15" x14ac:dyDescent="0.25"/>
  <cols>
    <col min="1" max="1" width="18" bestFit="1" customWidth="1"/>
  </cols>
  <sheetData>
    <row r="1" spans="1:6" x14ac:dyDescent="0.25">
      <c r="A1" t="s">
        <v>28</v>
      </c>
    </row>
    <row r="2" spans="1:6" x14ac:dyDescent="0.25">
      <c r="C2">
        <v>5000</v>
      </c>
      <c r="D2" t="s">
        <v>29</v>
      </c>
      <c r="E2" t="s">
        <v>30</v>
      </c>
      <c r="F2" t="s">
        <v>31</v>
      </c>
    </row>
    <row r="3" spans="1:6" x14ac:dyDescent="0.25">
      <c r="C3">
        <v>8684</v>
      </c>
      <c r="D3" t="s">
        <v>30</v>
      </c>
      <c r="E3" t="s">
        <v>32</v>
      </c>
      <c r="F3" t="s">
        <v>33</v>
      </c>
    </row>
    <row r="4" spans="1:6" x14ac:dyDescent="0.25">
      <c r="C4">
        <v>350</v>
      </c>
      <c r="D4" t="s">
        <v>34</v>
      </c>
      <c r="E4" t="s">
        <v>35</v>
      </c>
      <c r="F4" t="s">
        <v>36</v>
      </c>
    </row>
    <row r="5" spans="1:6" x14ac:dyDescent="0.25">
      <c r="C5">
        <v>600</v>
      </c>
      <c r="D5" t="s">
        <v>37</v>
      </c>
      <c r="E5" t="s">
        <v>38</v>
      </c>
    </row>
    <row r="6" spans="1:6" x14ac:dyDescent="0.25">
      <c r="C6">
        <v>200</v>
      </c>
      <c r="D6" t="s">
        <v>39</v>
      </c>
    </row>
    <row r="7" spans="1:6" x14ac:dyDescent="0.25">
      <c r="C7">
        <v>4700</v>
      </c>
      <c r="D7" t="s">
        <v>40</v>
      </c>
    </row>
    <row r="8" spans="1:6" x14ac:dyDescent="0.25">
      <c r="C8">
        <v>3800</v>
      </c>
      <c r="D8" t="s">
        <v>41</v>
      </c>
      <c r="E8" t="s">
        <v>42</v>
      </c>
    </row>
    <row r="9" spans="1:6" x14ac:dyDescent="0.25">
      <c r="C9">
        <v>1000</v>
      </c>
      <c r="D9" t="s">
        <v>43</v>
      </c>
      <c r="E9" t="s">
        <v>44</v>
      </c>
      <c r="F9" t="s">
        <v>45</v>
      </c>
    </row>
    <row r="10" spans="1:6" x14ac:dyDescent="0.25">
      <c r="C10">
        <v>650</v>
      </c>
      <c r="D10" t="s">
        <v>46</v>
      </c>
    </row>
    <row r="11" spans="1:6" x14ac:dyDescent="0.25">
      <c r="C11">
        <v>2000</v>
      </c>
      <c r="D11" t="s">
        <v>47</v>
      </c>
      <c r="E11" t="s">
        <v>48</v>
      </c>
    </row>
    <row r="12" spans="1:6" x14ac:dyDescent="0.25">
      <c r="C12">
        <v>1050</v>
      </c>
      <c r="D12" t="s">
        <v>49</v>
      </c>
      <c r="E12" t="s">
        <v>50</v>
      </c>
    </row>
    <row r="13" spans="1:6" x14ac:dyDescent="0.25">
      <c r="C13">
        <v>550</v>
      </c>
      <c r="D13" t="s">
        <v>51</v>
      </c>
      <c r="E13" t="s">
        <v>52</v>
      </c>
    </row>
    <row r="14" spans="1:6" x14ac:dyDescent="0.25">
      <c r="C14">
        <v>150</v>
      </c>
      <c r="D14" t="s">
        <v>53</v>
      </c>
      <c r="E14" t="s">
        <v>52</v>
      </c>
    </row>
    <row r="15" spans="1:6" x14ac:dyDescent="0.25">
      <c r="C15">
        <v>1000</v>
      </c>
      <c r="D15" t="s">
        <v>54</v>
      </c>
    </row>
    <row r="16" spans="1:6" x14ac:dyDescent="0.25">
      <c r="C16">
        <v>510</v>
      </c>
      <c r="D16" t="s">
        <v>43</v>
      </c>
    </row>
    <row r="17" spans="3:4" x14ac:dyDescent="0.25">
      <c r="C17">
        <v>650</v>
      </c>
      <c r="D17" t="s">
        <v>55</v>
      </c>
    </row>
    <row r="18" spans="3:4" x14ac:dyDescent="0.25">
      <c r="C18">
        <v>385</v>
      </c>
      <c r="D18" t="s">
        <v>45</v>
      </c>
    </row>
    <row r="19" spans="3:4" x14ac:dyDescent="0.25">
      <c r="C19">
        <v>3800</v>
      </c>
      <c r="D19" t="s">
        <v>56</v>
      </c>
    </row>
    <row r="20" spans="3:4" x14ac:dyDescent="0.25">
      <c r="C20">
        <v>370</v>
      </c>
      <c r="D20" t="s">
        <v>57</v>
      </c>
    </row>
    <row r="21" spans="3:4" x14ac:dyDescent="0.25">
      <c r="C21">
        <v>400</v>
      </c>
      <c r="D21" t="s">
        <v>43</v>
      </c>
    </row>
    <row r="22" spans="3:4" x14ac:dyDescent="0.25">
      <c r="C22">
        <v>9000</v>
      </c>
      <c r="D22" t="s">
        <v>58</v>
      </c>
    </row>
    <row r="23" spans="3:4" x14ac:dyDescent="0.25">
      <c r="C23">
        <f>SUM(C2:C22)</f>
        <v>44849</v>
      </c>
    </row>
  </sheetData>
  <pageMargins left="0.7" right="0.7" top="0.75" bottom="0.75" header="0.3" footer="0.3"/>
  <pageSetup paperSize="9" orientation="portrait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C9"/>
  <sheetViews>
    <sheetView workbookViewId="0">
      <selection activeCell="C9" sqref="C9"/>
    </sheetView>
  </sheetViews>
  <sheetFormatPr defaultRowHeight="15" x14ac:dyDescent="0.25"/>
  <cols>
    <col min="2" max="2" width="15.140625" bestFit="1" customWidth="1"/>
  </cols>
  <sheetData>
    <row r="1" spans="1:3" x14ac:dyDescent="0.25">
      <c r="A1">
        <v>1</v>
      </c>
      <c r="B1" t="s">
        <v>60</v>
      </c>
      <c r="C1">
        <v>75</v>
      </c>
    </row>
    <row r="2" spans="1:3" x14ac:dyDescent="0.25">
      <c r="A2">
        <v>2</v>
      </c>
      <c r="B2" t="s">
        <v>61</v>
      </c>
      <c r="C2">
        <v>23</v>
      </c>
    </row>
    <row r="3" spans="1:3" x14ac:dyDescent="0.25">
      <c r="A3">
        <v>3</v>
      </c>
      <c r="B3" t="s">
        <v>62</v>
      </c>
      <c r="C3">
        <v>118</v>
      </c>
    </row>
    <row r="4" spans="1:3" x14ac:dyDescent="0.25">
      <c r="A4">
        <v>4</v>
      </c>
      <c r="B4" t="s">
        <v>63</v>
      </c>
      <c r="C4">
        <v>132</v>
      </c>
    </row>
    <row r="5" spans="1:3" x14ac:dyDescent="0.25">
      <c r="A5">
        <v>5</v>
      </c>
      <c r="B5" t="s">
        <v>64</v>
      </c>
      <c r="C5">
        <v>39</v>
      </c>
    </row>
    <row r="6" spans="1:3" x14ac:dyDescent="0.25">
      <c r="A6">
        <v>6</v>
      </c>
      <c r="B6" t="s">
        <v>65</v>
      </c>
      <c r="C6">
        <v>69</v>
      </c>
    </row>
    <row r="7" spans="1:3" x14ac:dyDescent="0.25">
      <c r="A7">
        <v>7</v>
      </c>
      <c r="B7" t="s">
        <v>66</v>
      </c>
      <c r="C7">
        <v>14</v>
      </c>
    </row>
    <row r="8" spans="1:3" x14ac:dyDescent="0.25">
      <c r="B8" t="s">
        <v>67</v>
      </c>
      <c r="C8">
        <f>SUM(C1:C7)</f>
        <v>470</v>
      </c>
    </row>
    <row r="9" spans="1:3" x14ac:dyDescent="0.25">
      <c r="B9" t="s">
        <v>68</v>
      </c>
      <c r="C9">
        <f>(12*36)-C8</f>
        <v>-38</v>
      </c>
    </row>
  </sheetData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0"/>
  <sheetViews>
    <sheetView workbookViewId="0">
      <selection activeCell="D4" sqref="D4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bestFit="1" customWidth="1"/>
    <col min="6" max="6" width="14.85546875" customWidth="1"/>
  </cols>
  <sheetData>
    <row r="1" spans="1:10" x14ac:dyDescent="0.25">
      <c r="A1" s="28" t="s">
        <v>89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157</v>
      </c>
      <c r="F2" t="s">
        <v>145</v>
      </c>
    </row>
    <row r="3" spans="1:10" x14ac:dyDescent="0.25">
      <c r="C3" t="s">
        <v>90</v>
      </c>
      <c r="D3">
        <f>SUM(D7:D102)</f>
        <v>-17197</v>
      </c>
      <c r="E3" s="17" t="s">
        <v>123</v>
      </c>
      <c r="F3" s="2">
        <v>-20</v>
      </c>
    </row>
    <row r="4" spans="1:10" x14ac:dyDescent="0.25">
      <c r="C4" t="s">
        <v>73</v>
      </c>
      <c r="D4">
        <f>48491</f>
        <v>48491</v>
      </c>
      <c r="E4" s="17" t="s">
        <v>135</v>
      </c>
      <c r="F4" s="2">
        <v>-21310</v>
      </c>
    </row>
    <row r="5" spans="1:10" x14ac:dyDescent="0.25">
      <c r="A5" s="4"/>
      <c r="B5" s="4"/>
      <c r="C5" s="4" t="s">
        <v>93</v>
      </c>
      <c r="D5" s="4">
        <f>SUM(D3:D4)</f>
        <v>31294</v>
      </c>
      <c r="E5" s="17" t="s">
        <v>154</v>
      </c>
      <c r="F5" s="2">
        <v>-2852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141</v>
      </c>
      <c r="F6" s="2">
        <v>-793</v>
      </c>
    </row>
    <row r="7" spans="1:10" ht="15" customHeight="1" x14ac:dyDescent="0.25">
      <c r="A7">
        <v>1</v>
      </c>
      <c r="B7" t="s">
        <v>126</v>
      </c>
      <c r="C7" t="s">
        <v>156</v>
      </c>
      <c r="D7">
        <v>8700</v>
      </c>
      <c r="E7" s="17" t="s">
        <v>59</v>
      </c>
      <c r="F7" s="2">
        <v>-36663</v>
      </c>
    </row>
    <row r="8" spans="1:10" x14ac:dyDescent="0.25">
      <c r="A8">
        <v>1</v>
      </c>
      <c r="B8" t="s">
        <v>126</v>
      </c>
      <c r="C8" t="s">
        <v>69</v>
      </c>
      <c r="D8" s="2">
        <v>97663</v>
      </c>
      <c r="E8" s="17" t="s">
        <v>134</v>
      </c>
      <c r="F8" s="2">
        <v>-28352</v>
      </c>
      <c r="J8" s="3"/>
    </row>
    <row r="9" spans="1:10" x14ac:dyDescent="0.25">
      <c r="A9">
        <v>1</v>
      </c>
      <c r="B9" t="s">
        <v>127</v>
      </c>
      <c r="C9" t="s">
        <v>127</v>
      </c>
      <c r="D9">
        <v>-40</v>
      </c>
      <c r="E9" s="17" t="s">
        <v>130</v>
      </c>
      <c r="F9" s="2">
        <v>-976</v>
      </c>
      <c r="J9" s="3"/>
    </row>
    <row r="10" spans="1:10" x14ac:dyDescent="0.25">
      <c r="A10">
        <v>1</v>
      </c>
      <c r="B10" t="s">
        <v>128</v>
      </c>
      <c r="C10" t="s">
        <v>128</v>
      </c>
      <c r="D10">
        <v>-90</v>
      </c>
      <c r="E10" s="17" t="s">
        <v>126</v>
      </c>
      <c r="F10" s="2">
        <v>106363</v>
      </c>
      <c r="J10" s="3"/>
    </row>
    <row r="11" spans="1:10" x14ac:dyDescent="0.25">
      <c r="A11">
        <v>1</v>
      </c>
      <c r="B11" t="s">
        <v>130</v>
      </c>
      <c r="C11" t="s">
        <v>129</v>
      </c>
      <c r="D11">
        <v>-60</v>
      </c>
      <c r="E11" s="17" t="s">
        <v>164</v>
      </c>
      <c r="F11" s="2">
        <v>-750</v>
      </c>
      <c r="J11" s="3"/>
    </row>
    <row r="12" spans="1:10" x14ac:dyDescent="0.25">
      <c r="A12">
        <v>2</v>
      </c>
      <c r="B12" t="s">
        <v>132</v>
      </c>
      <c r="C12" t="s">
        <v>74</v>
      </c>
      <c r="D12">
        <v>-90</v>
      </c>
      <c r="E12" s="17" t="s">
        <v>128</v>
      </c>
      <c r="F12" s="2">
        <v>-394</v>
      </c>
      <c r="J12" s="3"/>
    </row>
    <row r="13" spans="1:10" x14ac:dyDescent="0.25">
      <c r="A13">
        <v>2</v>
      </c>
      <c r="B13" t="s">
        <v>133</v>
      </c>
      <c r="C13" t="s">
        <v>75</v>
      </c>
      <c r="D13">
        <v>-38</v>
      </c>
      <c r="E13" s="17" t="s">
        <v>153</v>
      </c>
      <c r="F13" s="2">
        <v>-100</v>
      </c>
      <c r="J13" s="3"/>
    </row>
    <row r="14" spans="1:10" x14ac:dyDescent="0.25">
      <c r="A14">
        <v>2</v>
      </c>
      <c r="B14" t="s">
        <v>130</v>
      </c>
      <c r="C14" t="s">
        <v>130</v>
      </c>
      <c r="D14">
        <v>-256</v>
      </c>
      <c r="E14" s="17" t="s">
        <v>132</v>
      </c>
      <c r="F14" s="2">
        <v>-2917</v>
      </c>
      <c r="J14" s="3"/>
    </row>
    <row r="15" spans="1:10" x14ac:dyDescent="0.25">
      <c r="A15">
        <v>2</v>
      </c>
      <c r="B15" t="s">
        <v>134</v>
      </c>
      <c r="C15" t="s">
        <v>76</v>
      </c>
      <c r="D15">
        <v>-5607</v>
      </c>
      <c r="E15" s="17" t="s">
        <v>140</v>
      </c>
      <c r="F15" s="2">
        <v>-600</v>
      </c>
      <c r="J15" s="3"/>
    </row>
    <row r="16" spans="1:10" x14ac:dyDescent="0.25">
      <c r="A16">
        <v>3</v>
      </c>
      <c r="B16" t="s">
        <v>133</v>
      </c>
      <c r="C16" t="s">
        <v>75</v>
      </c>
      <c r="D16">
        <v>-225</v>
      </c>
      <c r="E16" s="17" t="s">
        <v>138</v>
      </c>
      <c r="F16" s="2">
        <v>-3545</v>
      </c>
      <c r="J16" s="3"/>
    </row>
    <row r="17" spans="1:10" x14ac:dyDescent="0.25">
      <c r="A17">
        <v>3</v>
      </c>
      <c r="B17" t="s">
        <v>132</v>
      </c>
      <c r="C17" t="s">
        <v>77</v>
      </c>
      <c r="D17">
        <v>-57</v>
      </c>
      <c r="E17" s="17" t="s">
        <v>142</v>
      </c>
      <c r="F17" s="2">
        <v>-17370</v>
      </c>
      <c r="J17" s="3"/>
    </row>
    <row r="18" spans="1:10" x14ac:dyDescent="0.25">
      <c r="A18">
        <v>4</v>
      </c>
      <c r="B18" t="s">
        <v>132</v>
      </c>
      <c r="C18" t="s">
        <v>78</v>
      </c>
      <c r="D18">
        <v>-75</v>
      </c>
      <c r="E18" s="17" t="s">
        <v>136</v>
      </c>
      <c r="F18" s="2">
        <v>-2329</v>
      </c>
      <c r="J18" s="3"/>
    </row>
    <row r="19" spans="1:10" x14ac:dyDescent="0.25">
      <c r="A19">
        <v>4</v>
      </c>
      <c r="B19" t="s">
        <v>137</v>
      </c>
      <c r="C19" t="s">
        <v>79</v>
      </c>
      <c r="D19">
        <v>-3250</v>
      </c>
      <c r="E19" s="17" t="s">
        <v>133</v>
      </c>
      <c r="F19" s="2">
        <v>-1259</v>
      </c>
      <c r="J19" s="3"/>
    </row>
    <row r="20" spans="1:10" x14ac:dyDescent="0.25">
      <c r="A20">
        <v>4</v>
      </c>
      <c r="B20" t="s">
        <v>138</v>
      </c>
      <c r="C20" t="s">
        <v>80</v>
      </c>
      <c r="D20">
        <v>-140</v>
      </c>
      <c r="E20" s="17" t="s">
        <v>127</v>
      </c>
      <c r="F20" s="2">
        <v>-80</v>
      </c>
      <c r="J20" s="3"/>
    </row>
    <row r="21" spans="1:10" x14ac:dyDescent="0.25">
      <c r="A21">
        <v>5</v>
      </c>
      <c r="B21" t="s">
        <v>140</v>
      </c>
      <c r="C21" t="s">
        <v>81</v>
      </c>
      <c r="D21">
        <v>-200</v>
      </c>
      <c r="E21" s="17" t="s">
        <v>137</v>
      </c>
      <c r="F21" s="2">
        <v>-3250</v>
      </c>
      <c r="J21" s="3"/>
    </row>
    <row r="22" spans="1:10" x14ac:dyDescent="0.25">
      <c r="A22">
        <v>6</v>
      </c>
      <c r="B22" t="s">
        <v>135</v>
      </c>
      <c r="C22" t="s">
        <v>82</v>
      </c>
      <c r="D22">
        <v>-21310</v>
      </c>
      <c r="E22" s="17" t="s">
        <v>143</v>
      </c>
      <c r="F22" s="2"/>
      <c r="J22" s="3"/>
    </row>
    <row r="23" spans="1:10" x14ac:dyDescent="0.25">
      <c r="A23">
        <v>6</v>
      </c>
      <c r="B23" t="s">
        <v>132</v>
      </c>
      <c r="C23" t="s">
        <v>83</v>
      </c>
      <c r="D23">
        <v>-200</v>
      </c>
      <c r="E23" s="17" t="s">
        <v>144</v>
      </c>
      <c r="F23" s="2">
        <v>-17197</v>
      </c>
      <c r="J23" s="3"/>
    </row>
    <row r="24" spans="1:10" x14ac:dyDescent="0.25">
      <c r="A24">
        <v>7</v>
      </c>
      <c r="B24" t="s">
        <v>128</v>
      </c>
      <c r="C24" t="s">
        <v>128</v>
      </c>
      <c r="D24">
        <v>-30</v>
      </c>
      <c r="J24" s="3"/>
    </row>
    <row r="25" spans="1:10" x14ac:dyDescent="0.25">
      <c r="A25">
        <v>7</v>
      </c>
      <c r="B25" t="s">
        <v>134</v>
      </c>
      <c r="C25" t="s">
        <v>84</v>
      </c>
      <c r="D25">
        <v>-300</v>
      </c>
      <c r="J25" s="3"/>
    </row>
    <row r="26" spans="1:10" x14ac:dyDescent="0.25">
      <c r="A26">
        <v>7</v>
      </c>
      <c r="B26" t="s">
        <v>132</v>
      </c>
      <c r="C26" t="s">
        <v>78</v>
      </c>
      <c r="D26">
        <v>-55</v>
      </c>
      <c r="J26" s="3"/>
    </row>
    <row r="27" spans="1:10" x14ac:dyDescent="0.25">
      <c r="A27">
        <v>8</v>
      </c>
      <c r="B27" t="s">
        <v>132</v>
      </c>
      <c r="C27" t="s">
        <v>85</v>
      </c>
      <c r="D27">
        <v>-40</v>
      </c>
      <c r="J27" s="3"/>
    </row>
    <row r="28" spans="1:10" x14ac:dyDescent="0.25">
      <c r="A28">
        <v>8</v>
      </c>
      <c r="B28" t="s">
        <v>133</v>
      </c>
      <c r="C28" t="s">
        <v>86</v>
      </c>
      <c r="D28">
        <v>-91</v>
      </c>
      <c r="J28" s="3"/>
    </row>
    <row r="29" spans="1:10" x14ac:dyDescent="0.25">
      <c r="A29">
        <v>8</v>
      </c>
      <c r="B29" t="s">
        <v>138</v>
      </c>
      <c r="C29" t="s">
        <v>80</v>
      </c>
      <c r="D29">
        <v>-170</v>
      </c>
      <c r="J29" s="3"/>
    </row>
    <row r="30" spans="1:10" x14ac:dyDescent="0.25">
      <c r="A30">
        <v>8</v>
      </c>
      <c r="B30" t="s">
        <v>130</v>
      </c>
      <c r="C30" t="s">
        <v>131</v>
      </c>
      <c r="D30">
        <v>-60</v>
      </c>
      <c r="J30" s="3"/>
    </row>
    <row r="31" spans="1:10" x14ac:dyDescent="0.25">
      <c r="A31">
        <v>9</v>
      </c>
      <c r="B31" t="s">
        <v>132</v>
      </c>
      <c r="C31" t="s">
        <v>85</v>
      </c>
      <c r="D31">
        <v>-75</v>
      </c>
      <c r="J31" s="3"/>
    </row>
    <row r="32" spans="1:10" x14ac:dyDescent="0.25">
      <c r="A32">
        <v>9</v>
      </c>
      <c r="B32" t="s">
        <v>133</v>
      </c>
      <c r="C32" t="s">
        <v>86</v>
      </c>
      <c r="D32">
        <v>-30</v>
      </c>
      <c r="J32" s="3"/>
    </row>
    <row r="33" spans="1:10" x14ac:dyDescent="0.25">
      <c r="A33">
        <v>9</v>
      </c>
      <c r="B33" t="s">
        <v>132</v>
      </c>
      <c r="C33" t="s">
        <v>77</v>
      </c>
      <c r="D33">
        <v>-600</v>
      </c>
      <c r="J33" s="3"/>
    </row>
    <row r="34" spans="1:10" x14ac:dyDescent="0.25">
      <c r="A34">
        <v>9</v>
      </c>
      <c r="B34" t="s">
        <v>128</v>
      </c>
      <c r="C34" t="s">
        <v>128</v>
      </c>
      <c r="D34">
        <v>-30</v>
      </c>
      <c r="J34" s="3"/>
    </row>
    <row r="35" spans="1:10" x14ac:dyDescent="0.25">
      <c r="A35">
        <v>9</v>
      </c>
      <c r="B35" t="s">
        <v>130</v>
      </c>
      <c r="C35" t="s">
        <v>131</v>
      </c>
      <c r="D35">
        <v>-600</v>
      </c>
      <c r="J35" s="3"/>
    </row>
    <row r="36" spans="1:10" x14ac:dyDescent="0.25">
      <c r="A36">
        <v>9</v>
      </c>
      <c r="B36" t="s">
        <v>141</v>
      </c>
      <c r="C36" t="s">
        <v>87</v>
      </c>
      <c r="D36">
        <v>-793</v>
      </c>
    </row>
    <row r="37" spans="1:10" x14ac:dyDescent="0.25">
      <c r="A37">
        <v>10</v>
      </c>
      <c r="B37" t="s">
        <v>154</v>
      </c>
      <c r="C37" t="s">
        <v>94</v>
      </c>
      <c r="D37">
        <v>-200</v>
      </c>
    </row>
    <row r="38" spans="1:10" x14ac:dyDescent="0.25">
      <c r="A38">
        <v>10</v>
      </c>
      <c r="B38" t="s">
        <v>134</v>
      </c>
      <c r="C38" t="s">
        <v>95</v>
      </c>
      <c r="D38">
        <v>-2506</v>
      </c>
    </row>
    <row r="39" spans="1:10" x14ac:dyDescent="0.25">
      <c r="A39">
        <v>10</v>
      </c>
      <c r="B39" t="s">
        <v>132</v>
      </c>
      <c r="C39" t="s">
        <v>104</v>
      </c>
      <c r="D39">
        <v>-80</v>
      </c>
    </row>
    <row r="40" spans="1:10" x14ac:dyDescent="0.25">
      <c r="A40">
        <v>10</v>
      </c>
      <c r="B40" t="s">
        <v>133</v>
      </c>
      <c r="C40" t="s">
        <v>75</v>
      </c>
      <c r="D40">
        <v>-30</v>
      </c>
    </row>
    <row r="41" spans="1:10" x14ac:dyDescent="0.25">
      <c r="A41">
        <v>11</v>
      </c>
      <c r="B41" t="s">
        <v>134</v>
      </c>
      <c r="C41" t="s">
        <v>99</v>
      </c>
      <c r="D41">
        <v>-70</v>
      </c>
    </row>
    <row r="42" spans="1:10" x14ac:dyDescent="0.25">
      <c r="A42">
        <v>11</v>
      </c>
      <c r="B42" t="s">
        <v>134</v>
      </c>
      <c r="C42" t="s">
        <v>100</v>
      </c>
      <c r="D42">
        <v>-1382</v>
      </c>
    </row>
    <row r="43" spans="1:10" x14ac:dyDescent="0.25">
      <c r="A43">
        <v>11</v>
      </c>
      <c r="B43" t="s">
        <v>128</v>
      </c>
      <c r="C43" t="s">
        <v>128</v>
      </c>
      <c r="D43">
        <v>-60</v>
      </c>
    </row>
    <row r="44" spans="1:10" x14ac:dyDescent="0.25">
      <c r="A44">
        <v>11</v>
      </c>
      <c r="B44" t="s">
        <v>133</v>
      </c>
      <c r="C44" t="s">
        <v>75</v>
      </c>
      <c r="D44">
        <v>-90</v>
      </c>
    </row>
    <row r="45" spans="1:10" x14ac:dyDescent="0.25">
      <c r="A45">
        <v>11</v>
      </c>
      <c r="B45" t="s">
        <v>138</v>
      </c>
      <c r="C45" t="s">
        <v>101</v>
      </c>
      <c r="D45">
        <v>-170</v>
      </c>
    </row>
    <row r="46" spans="1:10" x14ac:dyDescent="0.25">
      <c r="A46">
        <v>12</v>
      </c>
      <c r="B46" t="s">
        <v>154</v>
      </c>
      <c r="C46" t="s">
        <v>102</v>
      </c>
      <c r="D46">
        <v>-150</v>
      </c>
    </row>
    <row r="47" spans="1:10" x14ac:dyDescent="0.25">
      <c r="A47">
        <v>12</v>
      </c>
      <c r="B47" t="s">
        <v>136</v>
      </c>
      <c r="C47" t="s">
        <v>103</v>
      </c>
      <c r="D47">
        <v>-1085</v>
      </c>
    </row>
    <row r="48" spans="1:10" x14ac:dyDescent="0.25">
      <c r="A48">
        <v>12</v>
      </c>
      <c r="B48" t="s">
        <v>133</v>
      </c>
      <c r="C48" t="s">
        <v>75</v>
      </c>
      <c r="D48">
        <v>-65</v>
      </c>
    </row>
    <row r="49" spans="1:4" x14ac:dyDescent="0.25">
      <c r="A49">
        <v>13</v>
      </c>
      <c r="B49" t="s">
        <v>140</v>
      </c>
      <c r="C49" t="s">
        <v>119</v>
      </c>
      <c r="D49">
        <v>-200</v>
      </c>
    </row>
    <row r="50" spans="1:4" x14ac:dyDescent="0.25">
      <c r="A50">
        <v>14</v>
      </c>
      <c r="B50" t="s">
        <v>128</v>
      </c>
      <c r="C50" t="s">
        <v>128</v>
      </c>
      <c r="D50">
        <v>-60</v>
      </c>
    </row>
    <row r="51" spans="1:4" x14ac:dyDescent="0.25">
      <c r="A51">
        <v>14</v>
      </c>
      <c r="B51" t="s">
        <v>132</v>
      </c>
      <c r="C51" t="s">
        <v>120</v>
      </c>
      <c r="D51">
        <v>-75</v>
      </c>
    </row>
    <row r="52" spans="1:4" x14ac:dyDescent="0.25">
      <c r="A52">
        <v>14</v>
      </c>
      <c r="B52" t="s">
        <v>134</v>
      </c>
      <c r="C52" t="s">
        <v>121</v>
      </c>
      <c r="D52">
        <v>-40</v>
      </c>
    </row>
    <row r="53" spans="1:4" x14ac:dyDescent="0.25">
      <c r="A53">
        <v>14</v>
      </c>
      <c r="B53" t="s">
        <v>138</v>
      </c>
      <c r="C53" t="s">
        <v>101</v>
      </c>
      <c r="D53">
        <v>-1511</v>
      </c>
    </row>
    <row r="54" spans="1:4" x14ac:dyDescent="0.25">
      <c r="A54">
        <v>14</v>
      </c>
      <c r="B54" t="s">
        <v>134</v>
      </c>
      <c r="C54" t="s">
        <v>122</v>
      </c>
      <c r="D54">
        <v>-1511</v>
      </c>
    </row>
    <row r="55" spans="1:4" x14ac:dyDescent="0.25">
      <c r="A55">
        <v>14</v>
      </c>
      <c r="B55" t="s">
        <v>133</v>
      </c>
      <c r="C55" t="s">
        <v>75</v>
      </c>
      <c r="D55">
        <v>-240</v>
      </c>
    </row>
    <row r="56" spans="1:4" x14ac:dyDescent="0.25">
      <c r="A56">
        <v>14</v>
      </c>
      <c r="B56" t="s">
        <v>134</v>
      </c>
      <c r="C56" t="s">
        <v>124</v>
      </c>
      <c r="D56">
        <v>-6900</v>
      </c>
    </row>
    <row r="57" spans="1:4" x14ac:dyDescent="0.25">
      <c r="A57">
        <v>14</v>
      </c>
      <c r="B57" t="s">
        <v>132</v>
      </c>
      <c r="C57" t="s">
        <v>146</v>
      </c>
      <c r="D57">
        <v>-200</v>
      </c>
    </row>
    <row r="58" spans="1:4" x14ac:dyDescent="0.25">
      <c r="A58">
        <v>15</v>
      </c>
      <c r="B58" t="s">
        <v>127</v>
      </c>
      <c r="C58" t="s">
        <v>127</v>
      </c>
      <c r="D58">
        <v>-40</v>
      </c>
    </row>
    <row r="59" spans="1:4" x14ac:dyDescent="0.25">
      <c r="A59">
        <v>17</v>
      </c>
      <c r="B59" t="s">
        <v>134</v>
      </c>
      <c r="C59" t="s">
        <v>147</v>
      </c>
      <c r="D59">
        <v>-447</v>
      </c>
    </row>
    <row r="60" spans="1:4" x14ac:dyDescent="0.25">
      <c r="A60">
        <v>17</v>
      </c>
      <c r="B60" t="s">
        <v>136</v>
      </c>
      <c r="C60" t="s">
        <v>148</v>
      </c>
      <c r="D60">
        <v>-570</v>
      </c>
    </row>
    <row r="61" spans="1:4" x14ac:dyDescent="0.25">
      <c r="A61">
        <v>18</v>
      </c>
      <c r="B61" t="s">
        <v>132</v>
      </c>
      <c r="C61" t="s">
        <v>151</v>
      </c>
      <c r="D61">
        <v>-580</v>
      </c>
    </row>
    <row r="62" spans="1:4" x14ac:dyDescent="0.25">
      <c r="A62">
        <v>20</v>
      </c>
      <c r="B62" t="s">
        <v>134</v>
      </c>
      <c r="C62" t="s">
        <v>149</v>
      </c>
      <c r="D62">
        <v>-1200</v>
      </c>
    </row>
    <row r="63" spans="1:4" x14ac:dyDescent="0.25">
      <c r="A63">
        <v>20</v>
      </c>
      <c r="B63" t="s">
        <v>138</v>
      </c>
      <c r="C63" t="s">
        <v>101</v>
      </c>
      <c r="D63">
        <v>-900</v>
      </c>
    </row>
    <row r="64" spans="1:4" x14ac:dyDescent="0.25">
      <c r="A64">
        <v>20</v>
      </c>
      <c r="B64" t="s">
        <v>133</v>
      </c>
      <c r="C64" t="s">
        <v>75</v>
      </c>
      <c r="D64">
        <v>-100</v>
      </c>
    </row>
    <row r="65" spans="1:4" x14ac:dyDescent="0.25">
      <c r="A65">
        <v>20</v>
      </c>
      <c r="B65" t="s">
        <v>128</v>
      </c>
      <c r="C65" t="s">
        <v>128</v>
      </c>
      <c r="D65">
        <v>-64</v>
      </c>
    </row>
    <row r="66" spans="1:4" x14ac:dyDescent="0.25">
      <c r="A66">
        <v>21</v>
      </c>
      <c r="B66" t="s">
        <v>134</v>
      </c>
      <c r="C66" t="s">
        <v>150</v>
      </c>
      <c r="D66">
        <v>-2750</v>
      </c>
    </row>
    <row r="67" spans="1:4" x14ac:dyDescent="0.25">
      <c r="A67">
        <v>21</v>
      </c>
      <c r="B67" t="s">
        <v>132</v>
      </c>
      <c r="C67" t="s">
        <v>146</v>
      </c>
      <c r="D67">
        <v>-320</v>
      </c>
    </row>
    <row r="68" spans="1:4" x14ac:dyDescent="0.25">
      <c r="A68">
        <v>21</v>
      </c>
      <c r="B68" t="s">
        <v>134</v>
      </c>
      <c r="C68" t="s">
        <v>152</v>
      </c>
      <c r="D68">
        <v>-340</v>
      </c>
    </row>
    <row r="69" spans="1:4" x14ac:dyDescent="0.25">
      <c r="A69">
        <v>22</v>
      </c>
      <c r="B69" t="s">
        <v>154</v>
      </c>
      <c r="C69" t="s">
        <v>94</v>
      </c>
      <c r="D69">
        <v>-200</v>
      </c>
    </row>
    <row r="70" spans="1:4" x14ac:dyDescent="0.25">
      <c r="A70">
        <v>22</v>
      </c>
      <c r="B70" t="s">
        <v>154</v>
      </c>
      <c r="C70" t="s">
        <v>155</v>
      </c>
      <c r="D70">
        <v>-2152</v>
      </c>
    </row>
    <row r="71" spans="1:4" x14ac:dyDescent="0.25">
      <c r="A71">
        <v>22</v>
      </c>
      <c r="B71" t="s">
        <v>128</v>
      </c>
      <c r="C71" t="s">
        <v>128</v>
      </c>
      <c r="D71">
        <v>-60</v>
      </c>
    </row>
    <row r="72" spans="1:4" x14ac:dyDescent="0.25">
      <c r="A72">
        <v>22</v>
      </c>
      <c r="B72" t="s">
        <v>133</v>
      </c>
      <c r="C72" t="s">
        <v>75</v>
      </c>
      <c r="D72">
        <v>-200</v>
      </c>
    </row>
    <row r="73" spans="1:4" x14ac:dyDescent="0.25">
      <c r="A73">
        <v>23</v>
      </c>
      <c r="B73" t="s">
        <v>132</v>
      </c>
      <c r="C73" t="s">
        <v>161</v>
      </c>
      <c r="D73">
        <v>-160</v>
      </c>
    </row>
    <row r="74" spans="1:4" x14ac:dyDescent="0.25">
      <c r="A74">
        <v>23</v>
      </c>
      <c r="B74" t="s">
        <v>132</v>
      </c>
      <c r="C74" t="s">
        <v>158</v>
      </c>
      <c r="D74">
        <v>-240</v>
      </c>
    </row>
    <row r="75" spans="1:4" x14ac:dyDescent="0.25">
      <c r="A75">
        <v>23</v>
      </c>
      <c r="B75" t="s">
        <v>138</v>
      </c>
      <c r="C75" t="s">
        <v>101</v>
      </c>
      <c r="D75">
        <v>-92</v>
      </c>
    </row>
    <row r="76" spans="1:4" x14ac:dyDescent="0.25">
      <c r="A76">
        <v>23</v>
      </c>
      <c r="B76" t="s">
        <v>134</v>
      </c>
      <c r="C76" t="s">
        <v>159</v>
      </c>
      <c r="D76">
        <v>-400</v>
      </c>
    </row>
    <row r="77" spans="1:4" x14ac:dyDescent="0.25">
      <c r="A77">
        <v>23</v>
      </c>
      <c r="B77" t="s">
        <v>134</v>
      </c>
      <c r="C77" t="s">
        <v>160</v>
      </c>
      <c r="D77">
        <v>-200</v>
      </c>
    </row>
    <row r="78" spans="1:4" x14ac:dyDescent="0.25">
      <c r="A78">
        <v>24</v>
      </c>
      <c r="B78" t="s">
        <v>138</v>
      </c>
      <c r="C78" t="s">
        <v>101</v>
      </c>
      <c r="D78">
        <v>-180</v>
      </c>
    </row>
    <row r="79" spans="1:4" x14ac:dyDescent="0.25">
      <c r="A79">
        <v>24</v>
      </c>
      <c r="B79" t="s">
        <v>133</v>
      </c>
      <c r="C79" t="s">
        <v>75</v>
      </c>
      <c r="D79">
        <v>-150</v>
      </c>
    </row>
    <row r="80" spans="1:4" x14ac:dyDescent="0.25">
      <c r="A80">
        <v>24</v>
      </c>
      <c r="B80" t="s">
        <v>134</v>
      </c>
      <c r="C80" t="s">
        <v>162</v>
      </c>
      <c r="D80">
        <v>-1699</v>
      </c>
    </row>
    <row r="81" spans="1:4" x14ac:dyDescent="0.25">
      <c r="A81">
        <v>24</v>
      </c>
      <c r="B81" t="s">
        <v>138</v>
      </c>
      <c r="C81" t="s">
        <v>101</v>
      </c>
      <c r="D81">
        <v>-272</v>
      </c>
    </row>
    <row r="82" spans="1:4" x14ac:dyDescent="0.25">
      <c r="A82">
        <v>25</v>
      </c>
      <c r="B82" t="s">
        <v>136</v>
      </c>
      <c r="C82" t="s">
        <v>103</v>
      </c>
      <c r="D82">
        <v>-337</v>
      </c>
    </row>
    <row r="83" spans="1:4" x14ac:dyDescent="0.25">
      <c r="A83">
        <v>25</v>
      </c>
      <c r="B83" t="s">
        <v>134</v>
      </c>
      <c r="C83" t="s">
        <v>163</v>
      </c>
      <c r="D83">
        <v>-3000</v>
      </c>
    </row>
    <row r="84" spans="1:4" x14ac:dyDescent="0.25">
      <c r="A84">
        <v>26</v>
      </c>
      <c r="B84" t="s">
        <v>164</v>
      </c>
      <c r="C84" t="s">
        <v>164</v>
      </c>
      <c r="D84">
        <v>-750</v>
      </c>
    </row>
    <row r="85" spans="1:4" x14ac:dyDescent="0.25">
      <c r="A85">
        <v>26</v>
      </c>
      <c r="B85" t="s">
        <v>140</v>
      </c>
      <c r="C85" t="s">
        <v>119</v>
      </c>
      <c r="D85">
        <v>-200</v>
      </c>
    </row>
    <row r="86" spans="1:4" x14ac:dyDescent="0.25">
      <c r="A86">
        <v>26</v>
      </c>
      <c r="B86" t="s">
        <v>132</v>
      </c>
      <c r="C86" t="s">
        <v>165</v>
      </c>
      <c r="D86">
        <v>-70</v>
      </c>
    </row>
    <row r="87" spans="1:4" x14ac:dyDescent="0.25">
      <c r="A87">
        <v>27</v>
      </c>
      <c r="B87" t="s">
        <v>138</v>
      </c>
      <c r="C87" t="s">
        <v>101</v>
      </c>
      <c r="D87">
        <v>-110</v>
      </c>
    </row>
    <row r="88" spans="1:4" x14ac:dyDescent="0.25">
      <c r="A88">
        <v>27</v>
      </c>
      <c r="B88" t="s">
        <v>136</v>
      </c>
      <c r="C88" t="s">
        <v>103</v>
      </c>
      <c r="D88">
        <v>-337</v>
      </c>
    </row>
    <row r="89" spans="1:4" x14ac:dyDescent="0.25">
      <c r="A89">
        <v>27</v>
      </c>
      <c r="B89" t="s">
        <v>154</v>
      </c>
      <c r="C89" t="s">
        <v>102</v>
      </c>
      <c r="D89">
        <v>-150</v>
      </c>
    </row>
    <row r="96" spans="1:4" x14ac:dyDescent="0.25">
      <c r="A96">
        <v>1</v>
      </c>
      <c r="B96" t="s">
        <v>153</v>
      </c>
      <c r="C96" t="s">
        <v>153</v>
      </c>
      <c r="D96">
        <v>-100</v>
      </c>
    </row>
    <row r="97" spans="1:4" x14ac:dyDescent="0.25">
      <c r="A97">
        <v>1</v>
      </c>
      <c r="B97" t="s">
        <v>123</v>
      </c>
      <c r="C97" t="s">
        <v>139</v>
      </c>
      <c r="D97">
        <v>-20</v>
      </c>
    </row>
    <row r="98" spans="1:4" x14ac:dyDescent="0.25">
      <c r="A98">
        <v>1</v>
      </c>
      <c r="B98" t="s">
        <v>59</v>
      </c>
      <c r="C98" t="s">
        <v>70</v>
      </c>
      <c r="D98">
        <v>-14663</v>
      </c>
    </row>
    <row r="99" spans="1:4" x14ac:dyDescent="0.25">
      <c r="A99">
        <v>1</v>
      </c>
      <c r="B99" t="s">
        <v>59</v>
      </c>
      <c r="C99" t="s">
        <v>71</v>
      </c>
      <c r="D99">
        <v>-22000</v>
      </c>
    </row>
    <row r="100" spans="1:4" x14ac:dyDescent="0.25">
      <c r="A100">
        <v>1</v>
      </c>
      <c r="B100" t="s">
        <v>142</v>
      </c>
      <c r="C100" t="s">
        <v>72</v>
      </c>
      <c r="D100">
        <v>-17370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106"/>
  <sheetViews>
    <sheetView topLeftCell="A64" workbookViewId="0">
      <selection activeCell="B77" sqref="B77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8" t="s">
        <v>213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157</v>
      </c>
      <c r="F2" t="s">
        <v>145</v>
      </c>
    </row>
    <row r="3" spans="1:10" x14ac:dyDescent="0.25">
      <c r="C3" t="s">
        <v>90</v>
      </c>
      <c r="D3">
        <f>SUM(D7:D108)</f>
        <v>-28428</v>
      </c>
      <c r="E3" s="17" t="s">
        <v>123</v>
      </c>
      <c r="F3" s="2">
        <v>0</v>
      </c>
    </row>
    <row r="4" spans="1:10" x14ac:dyDescent="0.25">
      <c r="C4" t="s">
        <v>73</v>
      </c>
      <c r="D4">
        <v>31294</v>
      </c>
      <c r="E4" s="17" t="s">
        <v>135</v>
      </c>
      <c r="F4" s="2">
        <v>-17000</v>
      </c>
    </row>
    <row r="5" spans="1:10" x14ac:dyDescent="0.25">
      <c r="A5" s="4"/>
      <c r="B5" s="4"/>
      <c r="C5" s="4" t="s">
        <v>93</v>
      </c>
      <c r="D5" s="4">
        <f>SUM(D3:D4)</f>
        <v>2866</v>
      </c>
      <c r="E5" s="17" t="s">
        <v>154</v>
      </c>
      <c r="F5" s="2">
        <v>-3936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141</v>
      </c>
      <c r="F6" s="2">
        <v>-740</v>
      </c>
    </row>
    <row r="7" spans="1:10" ht="15" customHeight="1" x14ac:dyDescent="0.25">
      <c r="A7">
        <v>1</v>
      </c>
      <c r="B7" t="s">
        <v>126</v>
      </c>
      <c r="C7" t="s">
        <v>69</v>
      </c>
      <c r="D7" s="2">
        <v>100000</v>
      </c>
      <c r="E7" s="17" t="s">
        <v>59</v>
      </c>
      <c r="F7" s="2">
        <v>-36663</v>
      </c>
    </row>
    <row r="8" spans="1:10" x14ac:dyDescent="0.25">
      <c r="A8">
        <v>1</v>
      </c>
      <c r="B8" t="s">
        <v>126</v>
      </c>
      <c r="C8" t="s">
        <v>123</v>
      </c>
      <c r="D8" s="2">
        <v>700</v>
      </c>
      <c r="E8" s="17" t="s">
        <v>134</v>
      </c>
      <c r="F8" s="2">
        <v>-30848</v>
      </c>
      <c r="J8" s="3"/>
    </row>
    <row r="9" spans="1:10" x14ac:dyDescent="0.25">
      <c r="A9">
        <v>1</v>
      </c>
      <c r="B9" t="s">
        <v>127</v>
      </c>
      <c r="C9" t="s">
        <v>127</v>
      </c>
      <c r="D9">
        <v>-40</v>
      </c>
      <c r="E9" s="17" t="s">
        <v>130</v>
      </c>
      <c r="F9" s="2">
        <v>-800</v>
      </c>
      <c r="J9" s="3"/>
    </row>
    <row r="10" spans="1:10" x14ac:dyDescent="0.25">
      <c r="A10">
        <v>1</v>
      </c>
      <c r="B10" t="s">
        <v>128</v>
      </c>
      <c r="C10" t="s">
        <v>128</v>
      </c>
      <c r="D10">
        <v>-60</v>
      </c>
      <c r="E10" s="17" t="s">
        <v>204</v>
      </c>
      <c r="F10" s="2">
        <v>-1350</v>
      </c>
      <c r="J10" s="3"/>
    </row>
    <row r="11" spans="1:10" x14ac:dyDescent="0.25">
      <c r="A11">
        <v>1</v>
      </c>
      <c r="B11" t="s">
        <v>130</v>
      </c>
      <c r="C11" t="s">
        <v>129</v>
      </c>
      <c r="D11">
        <v>-400</v>
      </c>
      <c r="E11" s="17" t="s">
        <v>126</v>
      </c>
      <c r="F11" s="2">
        <v>100700</v>
      </c>
      <c r="J11" s="3"/>
    </row>
    <row r="12" spans="1:10" x14ac:dyDescent="0.25">
      <c r="A12">
        <v>1</v>
      </c>
      <c r="B12" t="s">
        <v>132</v>
      </c>
      <c r="C12" t="s">
        <v>120</v>
      </c>
      <c r="D12">
        <v>-200</v>
      </c>
      <c r="E12" s="17" t="s">
        <v>128</v>
      </c>
      <c r="F12" s="2">
        <v>-220</v>
      </c>
      <c r="J12" s="3"/>
    </row>
    <row r="13" spans="1:10" x14ac:dyDescent="0.25">
      <c r="A13">
        <v>1</v>
      </c>
      <c r="B13" t="s">
        <v>138</v>
      </c>
      <c r="C13" t="s">
        <v>101</v>
      </c>
      <c r="D13">
        <v>-270</v>
      </c>
      <c r="E13" s="17" t="s">
        <v>153</v>
      </c>
      <c r="F13" s="2">
        <v>0</v>
      </c>
      <c r="J13" s="3"/>
    </row>
    <row r="14" spans="1:10" x14ac:dyDescent="0.25">
      <c r="A14">
        <v>1</v>
      </c>
      <c r="B14" t="s">
        <v>133</v>
      </c>
      <c r="C14" t="s">
        <v>75</v>
      </c>
      <c r="D14">
        <v>-200</v>
      </c>
      <c r="E14" s="17" t="s">
        <v>132</v>
      </c>
      <c r="F14" s="2">
        <v>-2580</v>
      </c>
      <c r="J14" s="3"/>
    </row>
    <row r="15" spans="1:10" x14ac:dyDescent="0.25">
      <c r="A15">
        <v>1</v>
      </c>
      <c r="B15" t="s">
        <v>134</v>
      </c>
      <c r="C15" t="s">
        <v>166</v>
      </c>
      <c r="D15">
        <v>-800</v>
      </c>
      <c r="E15" s="17" t="s">
        <v>140</v>
      </c>
      <c r="F15" s="2">
        <v>-600</v>
      </c>
      <c r="J15" s="3"/>
    </row>
    <row r="16" spans="1:10" x14ac:dyDescent="0.25">
      <c r="A16">
        <v>1</v>
      </c>
      <c r="B16" t="s">
        <v>134</v>
      </c>
      <c r="C16" t="s">
        <v>167</v>
      </c>
      <c r="D16">
        <v>-2201</v>
      </c>
      <c r="E16" s="17" t="s">
        <v>138</v>
      </c>
      <c r="F16" s="2">
        <v>-5020</v>
      </c>
      <c r="J16" s="3"/>
    </row>
    <row r="17" spans="1:10" x14ac:dyDescent="0.25">
      <c r="A17">
        <v>3</v>
      </c>
      <c r="B17" t="s">
        <v>137</v>
      </c>
      <c r="C17" t="s">
        <v>137</v>
      </c>
      <c r="D17">
        <v>-1700</v>
      </c>
      <c r="E17" s="17" t="s">
        <v>142</v>
      </c>
      <c r="F17" s="2">
        <v>-17500</v>
      </c>
      <c r="J17" s="3"/>
    </row>
    <row r="18" spans="1:10" x14ac:dyDescent="0.25">
      <c r="A18">
        <v>3</v>
      </c>
      <c r="B18" t="s">
        <v>134</v>
      </c>
      <c r="C18" t="s">
        <v>168</v>
      </c>
      <c r="D18">
        <v>-3750</v>
      </c>
      <c r="E18" s="17" t="s">
        <v>173</v>
      </c>
      <c r="F18" s="2">
        <v>-8666</v>
      </c>
      <c r="J18" s="3"/>
    </row>
    <row r="19" spans="1:10" x14ac:dyDescent="0.25">
      <c r="A19">
        <v>3</v>
      </c>
      <c r="B19" t="s">
        <v>134</v>
      </c>
      <c r="C19" t="s">
        <v>169</v>
      </c>
      <c r="D19">
        <v>-400</v>
      </c>
      <c r="E19" s="17" t="s">
        <v>133</v>
      </c>
      <c r="F19" s="2">
        <v>-1425</v>
      </c>
      <c r="J19" s="3"/>
    </row>
    <row r="20" spans="1:10" x14ac:dyDescent="0.25">
      <c r="A20">
        <v>3</v>
      </c>
      <c r="B20" t="s">
        <v>135</v>
      </c>
      <c r="C20" t="s">
        <v>170</v>
      </c>
      <c r="D20">
        <v>-17000</v>
      </c>
      <c r="E20" s="17" t="s">
        <v>127</v>
      </c>
      <c r="F20" s="2">
        <v>-80</v>
      </c>
      <c r="J20" s="3"/>
    </row>
    <row r="21" spans="1:10" x14ac:dyDescent="0.25">
      <c r="A21">
        <v>4</v>
      </c>
      <c r="B21" t="s">
        <v>133</v>
      </c>
      <c r="C21" t="s">
        <v>171</v>
      </c>
      <c r="D21">
        <v>-50</v>
      </c>
      <c r="E21" s="17" t="s">
        <v>137</v>
      </c>
      <c r="F21" s="2">
        <v>-1700</v>
      </c>
      <c r="J21" s="3"/>
    </row>
    <row r="22" spans="1:10" x14ac:dyDescent="0.25">
      <c r="A22">
        <v>4</v>
      </c>
      <c r="B22" t="s">
        <v>154</v>
      </c>
      <c r="C22" t="s">
        <v>172</v>
      </c>
      <c r="D22">
        <v>-200</v>
      </c>
      <c r="E22" s="17" t="s">
        <v>143</v>
      </c>
      <c r="F22" s="2"/>
      <c r="J22" s="3"/>
    </row>
    <row r="23" spans="1:10" x14ac:dyDescent="0.25">
      <c r="A23">
        <v>4</v>
      </c>
      <c r="B23" t="s">
        <v>173</v>
      </c>
      <c r="C23" t="s">
        <v>174</v>
      </c>
      <c r="D23">
        <v>-230</v>
      </c>
      <c r="E23" s="17" t="s">
        <v>144</v>
      </c>
      <c r="F23" s="2">
        <v>-28428</v>
      </c>
      <c r="J23" s="3"/>
    </row>
    <row r="24" spans="1:10" x14ac:dyDescent="0.25">
      <c r="A24">
        <v>4</v>
      </c>
      <c r="B24" t="s">
        <v>173</v>
      </c>
      <c r="C24" t="s">
        <v>175</v>
      </c>
      <c r="D24">
        <v>-100</v>
      </c>
      <c r="J24" s="3"/>
    </row>
    <row r="25" spans="1:10" x14ac:dyDescent="0.25">
      <c r="A25">
        <v>4</v>
      </c>
      <c r="B25" t="s">
        <v>138</v>
      </c>
      <c r="C25" t="s">
        <v>101</v>
      </c>
      <c r="D25">
        <v>-100</v>
      </c>
      <c r="J25" s="3"/>
    </row>
    <row r="26" spans="1:10" x14ac:dyDescent="0.25">
      <c r="A26">
        <v>5</v>
      </c>
      <c r="B26" t="s">
        <v>134</v>
      </c>
      <c r="C26" t="s">
        <v>177</v>
      </c>
      <c r="D26">
        <v>-90</v>
      </c>
      <c r="J26" s="3"/>
    </row>
    <row r="27" spans="1:10" x14ac:dyDescent="0.25">
      <c r="A27">
        <v>5</v>
      </c>
      <c r="B27" t="s">
        <v>173</v>
      </c>
      <c r="C27" t="s">
        <v>176</v>
      </c>
      <c r="D27">
        <v>-625</v>
      </c>
      <c r="J27" s="3"/>
    </row>
    <row r="28" spans="1:10" x14ac:dyDescent="0.25">
      <c r="A28">
        <v>5</v>
      </c>
      <c r="B28" t="s">
        <v>134</v>
      </c>
      <c r="C28" t="s">
        <v>178</v>
      </c>
      <c r="D28">
        <v>-164</v>
      </c>
      <c r="J28" s="3"/>
    </row>
    <row r="29" spans="1:10" x14ac:dyDescent="0.25">
      <c r="A29">
        <v>5</v>
      </c>
      <c r="B29" t="s">
        <v>134</v>
      </c>
      <c r="C29" t="s">
        <v>129</v>
      </c>
      <c r="D29">
        <v>-400</v>
      </c>
      <c r="J29" s="3"/>
    </row>
    <row r="30" spans="1:10" x14ac:dyDescent="0.25">
      <c r="A30">
        <v>5</v>
      </c>
      <c r="B30" t="s">
        <v>134</v>
      </c>
      <c r="C30" t="s">
        <v>119</v>
      </c>
      <c r="D30">
        <v>-100</v>
      </c>
      <c r="J30" s="3"/>
    </row>
    <row r="31" spans="1:10" x14ac:dyDescent="0.25">
      <c r="A31">
        <v>6</v>
      </c>
      <c r="B31" t="s">
        <v>134</v>
      </c>
      <c r="C31" t="s">
        <v>182</v>
      </c>
      <c r="D31">
        <v>-210</v>
      </c>
      <c r="J31" s="3"/>
    </row>
    <row r="32" spans="1:10" x14ac:dyDescent="0.25">
      <c r="A32">
        <v>6</v>
      </c>
      <c r="B32" t="s">
        <v>134</v>
      </c>
      <c r="C32" t="s">
        <v>180</v>
      </c>
      <c r="D32">
        <v>-2200</v>
      </c>
      <c r="J32" s="3"/>
    </row>
    <row r="33" spans="1:10" x14ac:dyDescent="0.25">
      <c r="A33">
        <v>7</v>
      </c>
      <c r="B33" t="s">
        <v>134</v>
      </c>
      <c r="C33" t="s">
        <v>181</v>
      </c>
      <c r="D33">
        <v>-2200</v>
      </c>
      <c r="J33" s="3"/>
    </row>
    <row r="34" spans="1:10" x14ac:dyDescent="0.25">
      <c r="A34">
        <v>8</v>
      </c>
      <c r="B34" t="s">
        <v>173</v>
      </c>
      <c r="C34" t="s">
        <v>176</v>
      </c>
      <c r="D34">
        <v>-270</v>
      </c>
      <c r="J34" s="3"/>
    </row>
    <row r="35" spans="1:10" x14ac:dyDescent="0.25">
      <c r="A35">
        <v>9</v>
      </c>
      <c r="B35" t="s">
        <v>173</v>
      </c>
      <c r="C35" t="s">
        <v>174</v>
      </c>
      <c r="D35">
        <v>-270</v>
      </c>
      <c r="J35" s="3"/>
    </row>
    <row r="36" spans="1:10" x14ac:dyDescent="0.25">
      <c r="A36">
        <v>9</v>
      </c>
      <c r="B36" t="s">
        <v>128</v>
      </c>
      <c r="C36" t="s">
        <v>128</v>
      </c>
      <c r="D36">
        <v>-60</v>
      </c>
      <c r="J36" s="3"/>
    </row>
    <row r="37" spans="1:10" x14ac:dyDescent="0.25">
      <c r="A37">
        <v>10</v>
      </c>
      <c r="B37" t="s">
        <v>134</v>
      </c>
      <c r="C37" t="s">
        <v>179</v>
      </c>
      <c r="D37">
        <v>-4934</v>
      </c>
      <c r="J37" s="3"/>
    </row>
    <row r="38" spans="1:10" x14ac:dyDescent="0.25">
      <c r="A38">
        <v>10</v>
      </c>
      <c r="B38" t="s">
        <v>140</v>
      </c>
      <c r="C38" t="s">
        <v>119</v>
      </c>
      <c r="D38">
        <v>-200</v>
      </c>
      <c r="J38" s="3"/>
    </row>
    <row r="39" spans="1:10" x14ac:dyDescent="0.25">
      <c r="A39">
        <v>11</v>
      </c>
      <c r="B39" t="s">
        <v>133</v>
      </c>
      <c r="C39" t="s">
        <v>75</v>
      </c>
      <c r="D39">
        <v>-175</v>
      </c>
      <c r="J39" s="3"/>
    </row>
    <row r="40" spans="1:10" x14ac:dyDescent="0.25">
      <c r="A40">
        <v>11</v>
      </c>
      <c r="B40" t="s">
        <v>138</v>
      </c>
      <c r="C40" t="s">
        <v>101</v>
      </c>
      <c r="D40">
        <v>-1300</v>
      </c>
      <c r="J40" s="3"/>
    </row>
    <row r="41" spans="1:10" x14ac:dyDescent="0.25">
      <c r="A41">
        <v>11</v>
      </c>
      <c r="B41" t="s">
        <v>141</v>
      </c>
      <c r="C41" t="s">
        <v>87</v>
      </c>
      <c r="D41">
        <v>-740</v>
      </c>
      <c r="J41" s="3"/>
    </row>
    <row r="42" spans="1:10" x14ac:dyDescent="0.25">
      <c r="A42">
        <v>11</v>
      </c>
      <c r="B42" t="s">
        <v>173</v>
      </c>
      <c r="C42" t="s">
        <v>174</v>
      </c>
      <c r="D42">
        <v>-4150</v>
      </c>
    </row>
    <row r="43" spans="1:10" x14ac:dyDescent="0.25">
      <c r="A43">
        <v>12</v>
      </c>
      <c r="B43" t="s">
        <v>132</v>
      </c>
      <c r="C43" t="s">
        <v>151</v>
      </c>
      <c r="D43">
        <v>-500</v>
      </c>
    </row>
    <row r="44" spans="1:10" x14ac:dyDescent="0.25">
      <c r="A44">
        <v>12</v>
      </c>
      <c r="B44" t="s">
        <v>134</v>
      </c>
      <c r="C44" t="s">
        <v>183</v>
      </c>
      <c r="D44">
        <v>-565</v>
      </c>
    </row>
    <row r="45" spans="1:10" x14ac:dyDescent="0.25">
      <c r="A45">
        <v>12</v>
      </c>
      <c r="B45" t="s">
        <v>154</v>
      </c>
      <c r="C45" t="s">
        <v>102</v>
      </c>
      <c r="D45">
        <v>-150</v>
      </c>
    </row>
    <row r="46" spans="1:10" x14ac:dyDescent="0.25">
      <c r="A46">
        <v>12</v>
      </c>
      <c r="B46" t="s">
        <v>154</v>
      </c>
      <c r="C46" t="s">
        <v>172</v>
      </c>
      <c r="D46">
        <v>-200</v>
      </c>
    </row>
    <row r="47" spans="1:10" x14ac:dyDescent="0.25">
      <c r="A47">
        <v>13</v>
      </c>
      <c r="B47" t="s">
        <v>132</v>
      </c>
      <c r="C47" t="s">
        <v>185</v>
      </c>
      <c r="D47">
        <v>-350</v>
      </c>
    </row>
    <row r="48" spans="1:10" x14ac:dyDescent="0.25">
      <c r="A48">
        <v>13</v>
      </c>
      <c r="B48" t="s">
        <v>134</v>
      </c>
      <c r="C48" t="s">
        <v>184</v>
      </c>
      <c r="D48">
        <v>-50</v>
      </c>
    </row>
    <row r="49" spans="1:4" x14ac:dyDescent="0.25">
      <c r="A49">
        <v>14</v>
      </c>
      <c r="B49" t="s">
        <v>154</v>
      </c>
      <c r="C49" t="s">
        <v>172</v>
      </c>
      <c r="D49">
        <v>-255</v>
      </c>
    </row>
    <row r="50" spans="1:4" x14ac:dyDescent="0.25">
      <c r="A50">
        <v>14</v>
      </c>
      <c r="B50" t="s">
        <v>154</v>
      </c>
      <c r="C50" t="s">
        <v>186</v>
      </c>
      <c r="D50">
        <v>-451</v>
      </c>
    </row>
    <row r="51" spans="1:4" x14ac:dyDescent="0.25">
      <c r="A51">
        <v>14</v>
      </c>
      <c r="B51" t="s">
        <v>154</v>
      </c>
      <c r="C51" t="s">
        <v>187</v>
      </c>
      <c r="D51">
        <v>-2330</v>
      </c>
    </row>
    <row r="52" spans="1:4" x14ac:dyDescent="0.25">
      <c r="A52">
        <v>14</v>
      </c>
      <c r="B52" t="s">
        <v>134</v>
      </c>
      <c r="C52" t="s">
        <v>188</v>
      </c>
      <c r="D52">
        <v>-360</v>
      </c>
    </row>
    <row r="53" spans="1:4" x14ac:dyDescent="0.25">
      <c r="A53">
        <v>14</v>
      </c>
      <c r="B53" t="s">
        <v>134</v>
      </c>
      <c r="C53" t="s">
        <v>189</v>
      </c>
      <c r="D53">
        <v>-300</v>
      </c>
    </row>
    <row r="54" spans="1:4" x14ac:dyDescent="0.25">
      <c r="A54">
        <v>15</v>
      </c>
      <c r="B54" t="s">
        <v>134</v>
      </c>
      <c r="C54" t="s">
        <v>190</v>
      </c>
      <c r="D54">
        <v>-100</v>
      </c>
    </row>
    <row r="55" spans="1:4" x14ac:dyDescent="0.25">
      <c r="A55">
        <v>15</v>
      </c>
      <c r="B55" t="s">
        <v>134</v>
      </c>
      <c r="C55" t="s">
        <v>191</v>
      </c>
      <c r="D55">
        <v>-360</v>
      </c>
    </row>
    <row r="56" spans="1:4" x14ac:dyDescent="0.25">
      <c r="A56">
        <v>15</v>
      </c>
      <c r="B56" t="s">
        <v>134</v>
      </c>
      <c r="C56" t="s">
        <v>192</v>
      </c>
      <c r="D56">
        <v>-110</v>
      </c>
    </row>
    <row r="57" spans="1:4" x14ac:dyDescent="0.25">
      <c r="A57">
        <v>15</v>
      </c>
      <c r="B57" t="s">
        <v>134</v>
      </c>
      <c r="C57" t="s">
        <v>175</v>
      </c>
      <c r="D57">
        <v>-870</v>
      </c>
    </row>
    <row r="58" spans="1:4" x14ac:dyDescent="0.25">
      <c r="A58">
        <v>16</v>
      </c>
      <c r="B58" t="s">
        <v>134</v>
      </c>
      <c r="C58" t="s">
        <v>193</v>
      </c>
      <c r="D58">
        <v>-50</v>
      </c>
    </row>
    <row r="59" spans="1:4" x14ac:dyDescent="0.25">
      <c r="A59">
        <v>16</v>
      </c>
      <c r="B59" t="s">
        <v>134</v>
      </c>
      <c r="C59" t="s">
        <v>194</v>
      </c>
      <c r="D59">
        <v>-470</v>
      </c>
    </row>
    <row r="60" spans="1:4" x14ac:dyDescent="0.25">
      <c r="A60">
        <v>16</v>
      </c>
      <c r="B60" t="s">
        <v>134</v>
      </c>
      <c r="C60" t="s">
        <v>192</v>
      </c>
      <c r="D60">
        <v>-180</v>
      </c>
    </row>
    <row r="61" spans="1:4" x14ac:dyDescent="0.25">
      <c r="A61">
        <v>17</v>
      </c>
      <c r="B61" t="s">
        <v>134</v>
      </c>
      <c r="C61" t="s">
        <v>193</v>
      </c>
      <c r="D61">
        <v>-60</v>
      </c>
    </row>
    <row r="62" spans="1:4" x14ac:dyDescent="0.25">
      <c r="A62">
        <v>17</v>
      </c>
      <c r="B62" t="s">
        <v>134</v>
      </c>
      <c r="C62" t="s">
        <v>195</v>
      </c>
      <c r="D62">
        <v>-470</v>
      </c>
    </row>
    <row r="63" spans="1:4" x14ac:dyDescent="0.25">
      <c r="A63">
        <v>17</v>
      </c>
      <c r="B63" t="s">
        <v>134</v>
      </c>
      <c r="C63" t="s">
        <v>175</v>
      </c>
      <c r="D63">
        <v>-80</v>
      </c>
    </row>
    <row r="64" spans="1:4" x14ac:dyDescent="0.25">
      <c r="A64">
        <v>18</v>
      </c>
      <c r="B64" t="s">
        <v>134</v>
      </c>
      <c r="C64" t="s">
        <v>193</v>
      </c>
      <c r="D64">
        <v>-60</v>
      </c>
    </row>
    <row r="65" spans="1:4" x14ac:dyDescent="0.25">
      <c r="A65">
        <v>18</v>
      </c>
      <c r="B65" t="s">
        <v>134</v>
      </c>
      <c r="C65" t="s">
        <v>196</v>
      </c>
      <c r="D65">
        <v>-1553</v>
      </c>
    </row>
    <row r="66" spans="1:4" x14ac:dyDescent="0.25">
      <c r="A66">
        <v>18</v>
      </c>
      <c r="B66" t="s">
        <v>134</v>
      </c>
      <c r="C66" t="s">
        <v>194</v>
      </c>
      <c r="D66">
        <v>-120</v>
      </c>
    </row>
    <row r="67" spans="1:4" x14ac:dyDescent="0.25">
      <c r="A67">
        <v>18</v>
      </c>
      <c r="B67" t="s">
        <v>134</v>
      </c>
      <c r="C67" t="s">
        <v>197</v>
      </c>
      <c r="D67">
        <v>-500</v>
      </c>
    </row>
    <row r="68" spans="1:4" x14ac:dyDescent="0.25">
      <c r="A68">
        <v>19</v>
      </c>
      <c r="B68" t="s">
        <v>134</v>
      </c>
      <c r="C68" t="s">
        <v>198</v>
      </c>
      <c r="D68">
        <v>-310</v>
      </c>
    </row>
    <row r="69" spans="1:4" x14ac:dyDescent="0.25">
      <c r="A69">
        <v>19</v>
      </c>
      <c r="B69" t="s">
        <v>133</v>
      </c>
      <c r="C69" t="s">
        <v>75</v>
      </c>
      <c r="D69">
        <v>-150</v>
      </c>
    </row>
    <row r="70" spans="1:4" x14ac:dyDescent="0.25">
      <c r="A70">
        <v>19</v>
      </c>
      <c r="B70" t="s">
        <v>154</v>
      </c>
      <c r="C70" t="s">
        <v>94</v>
      </c>
      <c r="D70">
        <v>-200</v>
      </c>
    </row>
    <row r="71" spans="1:4" x14ac:dyDescent="0.25">
      <c r="A71">
        <v>20</v>
      </c>
      <c r="B71" t="s">
        <v>132</v>
      </c>
      <c r="C71" t="s">
        <v>199</v>
      </c>
      <c r="D71">
        <v>-330</v>
      </c>
    </row>
    <row r="72" spans="1:4" x14ac:dyDescent="0.25">
      <c r="A72">
        <v>20</v>
      </c>
      <c r="B72" t="s">
        <v>134</v>
      </c>
      <c r="C72" t="s">
        <v>200</v>
      </c>
      <c r="D72">
        <v>-60</v>
      </c>
    </row>
    <row r="73" spans="1:4" x14ac:dyDescent="0.25">
      <c r="A73">
        <v>20</v>
      </c>
      <c r="B73" t="s">
        <v>133</v>
      </c>
      <c r="C73" t="s">
        <v>75</v>
      </c>
      <c r="D73">
        <v>-80</v>
      </c>
    </row>
    <row r="74" spans="1:4" x14ac:dyDescent="0.25">
      <c r="A74">
        <v>20</v>
      </c>
      <c r="B74" t="s">
        <v>134</v>
      </c>
      <c r="C74" t="s">
        <v>201</v>
      </c>
      <c r="D74">
        <v>-1641</v>
      </c>
    </row>
    <row r="75" spans="1:4" x14ac:dyDescent="0.25">
      <c r="A75">
        <v>21</v>
      </c>
      <c r="B75" t="s">
        <v>127</v>
      </c>
      <c r="C75" t="s">
        <v>127</v>
      </c>
      <c r="D75">
        <v>-40</v>
      </c>
    </row>
    <row r="76" spans="1:4" x14ac:dyDescent="0.25">
      <c r="A76">
        <v>22</v>
      </c>
      <c r="B76" t="s">
        <v>140</v>
      </c>
      <c r="C76" t="s">
        <v>119</v>
      </c>
      <c r="D76">
        <v>-200</v>
      </c>
    </row>
    <row r="77" spans="1:4" x14ac:dyDescent="0.25">
      <c r="A77">
        <v>22</v>
      </c>
      <c r="B77" t="s">
        <v>204</v>
      </c>
      <c r="C77" t="s">
        <v>205</v>
      </c>
      <c r="D77">
        <v>-1350</v>
      </c>
    </row>
    <row r="78" spans="1:4" x14ac:dyDescent="0.25">
      <c r="A78">
        <v>22</v>
      </c>
      <c r="B78" t="s">
        <v>134</v>
      </c>
      <c r="C78" t="s">
        <v>203</v>
      </c>
      <c r="D78">
        <v>-300</v>
      </c>
    </row>
    <row r="79" spans="1:4" x14ac:dyDescent="0.25">
      <c r="A79">
        <v>22</v>
      </c>
      <c r="B79" t="s">
        <v>173</v>
      </c>
      <c r="C79" t="s">
        <v>202</v>
      </c>
      <c r="D79">
        <v>-1235</v>
      </c>
    </row>
    <row r="80" spans="1:4" x14ac:dyDescent="0.25">
      <c r="A80">
        <v>22</v>
      </c>
      <c r="B80" t="s">
        <v>154</v>
      </c>
      <c r="C80" t="s">
        <v>102</v>
      </c>
      <c r="D80">
        <v>-150</v>
      </c>
    </row>
    <row r="81" spans="1:4" x14ac:dyDescent="0.25">
      <c r="A81">
        <v>23</v>
      </c>
      <c r="B81" t="s">
        <v>173</v>
      </c>
      <c r="C81" t="s">
        <v>202</v>
      </c>
      <c r="D81">
        <v>-786</v>
      </c>
    </row>
    <row r="82" spans="1:4" x14ac:dyDescent="0.25">
      <c r="A82">
        <v>23</v>
      </c>
      <c r="B82" t="s">
        <v>133</v>
      </c>
      <c r="C82" t="s">
        <v>75</v>
      </c>
      <c r="D82">
        <v>-450</v>
      </c>
    </row>
    <row r="83" spans="1:4" x14ac:dyDescent="0.25">
      <c r="A83">
        <v>24</v>
      </c>
      <c r="B83" t="s">
        <v>132</v>
      </c>
      <c r="C83" t="s">
        <v>151</v>
      </c>
      <c r="D83">
        <v>-700</v>
      </c>
    </row>
    <row r="84" spans="1:4" x14ac:dyDescent="0.25">
      <c r="A84">
        <v>26</v>
      </c>
      <c r="B84" t="s">
        <v>133</v>
      </c>
      <c r="C84" t="s">
        <v>75</v>
      </c>
      <c r="D84">
        <v>-320</v>
      </c>
    </row>
    <row r="85" spans="1:4" x14ac:dyDescent="0.25">
      <c r="A85">
        <v>27</v>
      </c>
      <c r="B85" t="s">
        <v>138</v>
      </c>
      <c r="C85" t="s">
        <v>101</v>
      </c>
      <c r="D85">
        <v>-1250</v>
      </c>
    </row>
    <row r="86" spans="1:4" x14ac:dyDescent="0.25">
      <c r="A86">
        <v>27</v>
      </c>
      <c r="B86" t="s">
        <v>134</v>
      </c>
      <c r="C86" t="s">
        <v>207</v>
      </c>
      <c r="D86">
        <v>-250</v>
      </c>
    </row>
    <row r="87" spans="1:4" x14ac:dyDescent="0.25">
      <c r="A87">
        <v>28</v>
      </c>
      <c r="B87" t="s">
        <v>134</v>
      </c>
      <c r="C87" t="s">
        <v>171</v>
      </c>
      <c r="D87">
        <v>-50</v>
      </c>
    </row>
    <row r="88" spans="1:4" x14ac:dyDescent="0.25">
      <c r="A88">
        <v>28</v>
      </c>
      <c r="B88" t="s">
        <v>173</v>
      </c>
      <c r="C88" t="s">
        <v>206</v>
      </c>
      <c r="D88">
        <v>-1000</v>
      </c>
    </row>
    <row r="89" spans="1:4" x14ac:dyDescent="0.25">
      <c r="A89">
        <v>28</v>
      </c>
      <c r="B89" t="s">
        <v>128</v>
      </c>
      <c r="C89" t="s">
        <v>208</v>
      </c>
      <c r="D89">
        <v>-100</v>
      </c>
    </row>
    <row r="90" spans="1:4" x14ac:dyDescent="0.25">
      <c r="A90">
        <v>28</v>
      </c>
      <c r="B90" t="s">
        <v>134</v>
      </c>
      <c r="C90" t="s">
        <v>209</v>
      </c>
      <c r="D90">
        <v>-3330</v>
      </c>
    </row>
    <row r="91" spans="1:4" x14ac:dyDescent="0.25">
      <c r="A91">
        <v>28</v>
      </c>
      <c r="B91" t="s">
        <v>138</v>
      </c>
      <c r="C91" t="s">
        <v>101</v>
      </c>
      <c r="D91">
        <v>-800</v>
      </c>
    </row>
    <row r="92" spans="1:4" x14ac:dyDescent="0.25">
      <c r="A92">
        <v>29</v>
      </c>
      <c r="B92" t="s">
        <v>132</v>
      </c>
      <c r="C92" t="s">
        <v>175</v>
      </c>
      <c r="D92">
        <v>-300</v>
      </c>
    </row>
    <row r="93" spans="1:4" x14ac:dyDescent="0.25">
      <c r="A93">
        <v>29</v>
      </c>
      <c r="B93" t="s">
        <v>134</v>
      </c>
      <c r="C93" t="s">
        <v>212</v>
      </c>
      <c r="D93">
        <v>-1200</v>
      </c>
    </row>
    <row r="94" spans="1:4" x14ac:dyDescent="0.25">
      <c r="A94">
        <v>30</v>
      </c>
      <c r="B94" t="s">
        <v>138</v>
      </c>
      <c r="C94" t="s">
        <v>101</v>
      </c>
      <c r="D94">
        <v>-1300</v>
      </c>
    </row>
    <row r="95" spans="1:4" x14ac:dyDescent="0.25">
      <c r="A95">
        <v>30</v>
      </c>
      <c r="B95" t="s">
        <v>132</v>
      </c>
      <c r="C95" t="s">
        <v>210</v>
      </c>
      <c r="D95">
        <v>-200</v>
      </c>
    </row>
    <row r="96" spans="1:4" x14ac:dyDescent="0.25">
      <c r="A96">
        <v>30</v>
      </c>
      <c r="B96" t="s">
        <v>140</v>
      </c>
      <c r="C96" t="s">
        <v>119</v>
      </c>
      <c r="D96">
        <v>-200</v>
      </c>
    </row>
    <row r="97" spans="1:4" x14ac:dyDescent="0.25">
      <c r="A97">
        <v>30</v>
      </c>
      <c r="B97" t="s">
        <v>130</v>
      </c>
      <c r="C97" t="s">
        <v>129</v>
      </c>
      <c r="D97">
        <v>-400</v>
      </c>
    </row>
    <row r="102" spans="1:4" x14ac:dyDescent="0.25">
      <c r="A102">
        <v>1</v>
      </c>
      <c r="B102" t="s">
        <v>153</v>
      </c>
      <c r="C102" t="s">
        <v>153</v>
      </c>
      <c r="D102">
        <v>0</v>
      </c>
    </row>
    <row r="103" spans="1:4" x14ac:dyDescent="0.25">
      <c r="A103">
        <v>1</v>
      </c>
      <c r="B103" t="s">
        <v>123</v>
      </c>
      <c r="C103" t="s">
        <v>139</v>
      </c>
      <c r="D103">
        <v>0</v>
      </c>
    </row>
    <row r="104" spans="1:4" x14ac:dyDescent="0.25">
      <c r="A104">
        <v>1</v>
      </c>
      <c r="B104" t="s">
        <v>59</v>
      </c>
      <c r="C104" t="s">
        <v>70</v>
      </c>
      <c r="D104">
        <v>-14663</v>
      </c>
    </row>
    <row r="105" spans="1:4" x14ac:dyDescent="0.25">
      <c r="A105">
        <v>1</v>
      </c>
      <c r="B105" t="s">
        <v>59</v>
      </c>
      <c r="C105" t="s">
        <v>71</v>
      </c>
      <c r="D105">
        <v>-22000</v>
      </c>
    </row>
    <row r="106" spans="1:4" x14ac:dyDescent="0.25">
      <c r="A106">
        <v>1</v>
      </c>
      <c r="B106" t="s">
        <v>142</v>
      </c>
      <c r="C106" t="s">
        <v>72</v>
      </c>
      <c r="D106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drawing r:id="rId3"/>
  <tableParts count="1">
    <tablePart r:id="rId4"/>
  </tableParts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66"/>
  <sheetViews>
    <sheetView topLeftCell="A43" workbookViewId="0">
      <selection activeCell="I14" sqref="I14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42005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SUM(D7:D68)</f>
        <v>2801.25</v>
      </c>
      <c r="E3" s="17" t="s">
        <v>123</v>
      </c>
      <c r="F3" s="2">
        <v>-110</v>
      </c>
    </row>
    <row r="4" spans="1:10" x14ac:dyDescent="0.25">
      <c r="C4" t="s">
        <v>73</v>
      </c>
      <c r="D4">
        <v>3500</v>
      </c>
      <c r="E4" s="17" t="s">
        <v>59</v>
      </c>
      <c r="F4" s="2">
        <v>-36663</v>
      </c>
    </row>
    <row r="5" spans="1:10" x14ac:dyDescent="0.25">
      <c r="A5" s="4"/>
      <c r="B5" s="4"/>
      <c r="C5" s="4" t="s">
        <v>93</v>
      </c>
      <c r="D5" s="4">
        <f>SUM(D3:D4)</f>
        <v>6301.25</v>
      </c>
      <c r="E5" s="17" t="s">
        <v>126</v>
      </c>
      <c r="F5" s="2">
        <v>108000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153</v>
      </c>
      <c r="F6" s="2">
        <v>-1350</v>
      </c>
    </row>
    <row r="7" spans="1:10" ht="15" customHeight="1" x14ac:dyDescent="0.25">
      <c r="A7">
        <v>1</v>
      </c>
      <c r="B7" t="s">
        <v>126</v>
      </c>
      <c r="C7" t="s">
        <v>69</v>
      </c>
      <c r="D7" s="2">
        <v>106000</v>
      </c>
      <c r="E7" s="17" t="s">
        <v>142</v>
      </c>
      <c r="F7" s="2">
        <v>-17500</v>
      </c>
    </row>
    <row r="8" spans="1:10" x14ac:dyDescent="0.25">
      <c r="A8">
        <v>1</v>
      </c>
      <c r="B8" t="s">
        <v>132</v>
      </c>
      <c r="C8" t="s">
        <v>165</v>
      </c>
      <c r="D8">
        <v>-224</v>
      </c>
      <c r="E8" s="17" t="s">
        <v>143</v>
      </c>
      <c r="F8" s="2"/>
      <c r="J8" s="3"/>
    </row>
    <row r="9" spans="1:10" x14ac:dyDescent="0.25">
      <c r="A9">
        <v>1</v>
      </c>
      <c r="B9" t="s">
        <v>130</v>
      </c>
      <c r="C9" t="s">
        <v>211</v>
      </c>
      <c r="D9">
        <v>-100</v>
      </c>
      <c r="E9" s="17" t="s">
        <v>132</v>
      </c>
      <c r="F9" s="2">
        <v>-2102.75</v>
      </c>
      <c r="J9" s="3"/>
    </row>
    <row r="10" spans="1:10" x14ac:dyDescent="0.25">
      <c r="A10">
        <v>1</v>
      </c>
      <c r="B10" t="s">
        <v>128</v>
      </c>
      <c r="C10" t="s">
        <v>208</v>
      </c>
      <c r="D10">
        <v>-96</v>
      </c>
      <c r="E10" s="17" t="s">
        <v>130</v>
      </c>
      <c r="F10" s="2">
        <v>-420</v>
      </c>
      <c r="J10" s="3"/>
    </row>
    <row r="11" spans="1:10" x14ac:dyDescent="0.25">
      <c r="A11">
        <v>1</v>
      </c>
      <c r="B11" t="s">
        <v>133</v>
      </c>
      <c r="C11" t="s">
        <v>215</v>
      </c>
      <c r="D11">
        <v>-30</v>
      </c>
      <c r="E11" s="17" t="s">
        <v>128</v>
      </c>
      <c r="F11" s="2">
        <v>-306</v>
      </c>
      <c r="J11" s="3"/>
    </row>
    <row r="12" spans="1:10" x14ac:dyDescent="0.25">
      <c r="A12">
        <v>2</v>
      </c>
      <c r="B12" t="s">
        <v>164</v>
      </c>
      <c r="C12" t="s">
        <v>216</v>
      </c>
      <c r="D12">
        <v>-750</v>
      </c>
      <c r="E12" s="17" t="s">
        <v>133</v>
      </c>
      <c r="F12" s="2">
        <v>-380</v>
      </c>
      <c r="J12" s="3"/>
    </row>
    <row r="13" spans="1:10" x14ac:dyDescent="0.25">
      <c r="A13">
        <v>2</v>
      </c>
      <c r="B13" t="s">
        <v>132</v>
      </c>
      <c r="C13" t="s">
        <v>217</v>
      </c>
      <c r="D13">
        <v>-250</v>
      </c>
      <c r="E13" s="17" t="s">
        <v>164</v>
      </c>
      <c r="F13" s="2">
        <v>-1500</v>
      </c>
      <c r="J13" s="3"/>
    </row>
    <row r="14" spans="1:10" x14ac:dyDescent="0.25">
      <c r="A14">
        <v>2</v>
      </c>
      <c r="B14" t="s">
        <v>134</v>
      </c>
      <c r="C14" t="s">
        <v>218</v>
      </c>
      <c r="D14">
        <v>-600</v>
      </c>
      <c r="E14" s="17" t="s">
        <v>134</v>
      </c>
      <c r="F14" s="2">
        <v>-21597</v>
      </c>
      <c r="J14" s="3"/>
    </row>
    <row r="15" spans="1:10" x14ac:dyDescent="0.25">
      <c r="A15">
        <v>3</v>
      </c>
      <c r="B15" t="s">
        <v>138</v>
      </c>
      <c r="C15" t="s">
        <v>101</v>
      </c>
      <c r="D15">
        <v>-2650</v>
      </c>
      <c r="E15" s="17" t="s">
        <v>138</v>
      </c>
      <c r="F15" s="2">
        <v>-2650</v>
      </c>
      <c r="J15" s="3"/>
    </row>
    <row r="16" spans="1:10" x14ac:dyDescent="0.25">
      <c r="A16">
        <v>5</v>
      </c>
      <c r="B16" t="s">
        <v>154</v>
      </c>
      <c r="C16" t="s">
        <v>219</v>
      </c>
      <c r="D16">
        <v>-250</v>
      </c>
      <c r="E16" s="17" t="s">
        <v>154</v>
      </c>
      <c r="F16" s="2">
        <v>-3496</v>
      </c>
      <c r="J16" s="3"/>
    </row>
    <row r="17" spans="1:10" x14ac:dyDescent="0.25">
      <c r="A17">
        <v>6</v>
      </c>
      <c r="B17" t="s">
        <v>130</v>
      </c>
      <c r="C17" t="s">
        <v>211</v>
      </c>
      <c r="D17">
        <v>-150</v>
      </c>
      <c r="E17" s="17" t="s">
        <v>140</v>
      </c>
      <c r="F17" s="2">
        <v>-400</v>
      </c>
      <c r="J17" s="3"/>
    </row>
    <row r="18" spans="1:10" x14ac:dyDescent="0.25">
      <c r="A18">
        <v>6</v>
      </c>
      <c r="B18" t="s">
        <v>133</v>
      </c>
      <c r="C18" t="s">
        <v>215</v>
      </c>
      <c r="D18">
        <v>-100</v>
      </c>
      <c r="E18" s="17" t="s">
        <v>135</v>
      </c>
      <c r="F18" s="2">
        <v>-12700</v>
      </c>
      <c r="J18" s="3"/>
    </row>
    <row r="19" spans="1:10" x14ac:dyDescent="0.25">
      <c r="A19">
        <v>7</v>
      </c>
      <c r="B19" t="s">
        <v>140</v>
      </c>
      <c r="C19" t="s">
        <v>119</v>
      </c>
      <c r="D19">
        <v>-200</v>
      </c>
      <c r="E19" s="17" t="s">
        <v>141</v>
      </c>
      <c r="F19" s="2">
        <v>-740</v>
      </c>
      <c r="J19" s="3"/>
    </row>
    <row r="20" spans="1:10" x14ac:dyDescent="0.25">
      <c r="A20">
        <v>8</v>
      </c>
      <c r="B20" t="s">
        <v>135</v>
      </c>
      <c r="C20" t="s">
        <v>220</v>
      </c>
      <c r="D20">
        <v>-12700</v>
      </c>
      <c r="E20" s="17" t="s">
        <v>230</v>
      </c>
      <c r="F20" s="2">
        <v>-3284</v>
      </c>
      <c r="J20" s="3"/>
    </row>
    <row r="21" spans="1:10" x14ac:dyDescent="0.25">
      <c r="A21">
        <v>8</v>
      </c>
      <c r="B21" t="s">
        <v>154</v>
      </c>
      <c r="C21" t="s">
        <v>221</v>
      </c>
      <c r="D21">
        <v>-150</v>
      </c>
      <c r="E21" s="17" t="s">
        <v>144</v>
      </c>
      <c r="F21" s="2">
        <v>2801.25</v>
      </c>
      <c r="J21" s="3"/>
    </row>
    <row r="22" spans="1:10" x14ac:dyDescent="0.25">
      <c r="A22">
        <v>8</v>
      </c>
      <c r="B22" t="s">
        <v>134</v>
      </c>
      <c r="C22" t="s">
        <v>222</v>
      </c>
      <c r="D22">
        <v>-6100</v>
      </c>
      <c r="J22" s="3"/>
    </row>
    <row r="23" spans="1:10" x14ac:dyDescent="0.25">
      <c r="A23">
        <v>9</v>
      </c>
      <c r="B23" t="s">
        <v>134</v>
      </c>
      <c r="C23" t="s">
        <v>223</v>
      </c>
      <c r="D23">
        <v>-849</v>
      </c>
      <c r="J23" s="3"/>
    </row>
    <row r="24" spans="1:10" x14ac:dyDescent="0.25">
      <c r="A24">
        <v>10</v>
      </c>
      <c r="B24" t="s">
        <v>132</v>
      </c>
      <c r="C24" t="s">
        <v>224</v>
      </c>
      <c r="D24">
        <v>-320</v>
      </c>
      <c r="J24" s="3"/>
    </row>
    <row r="25" spans="1:10" x14ac:dyDescent="0.25">
      <c r="A25">
        <v>10</v>
      </c>
      <c r="B25" t="s">
        <v>128</v>
      </c>
      <c r="C25" t="s">
        <v>208</v>
      </c>
      <c r="D25">
        <v>-120</v>
      </c>
      <c r="J25" s="3"/>
    </row>
    <row r="26" spans="1:10" x14ac:dyDescent="0.25">
      <c r="A26">
        <v>11</v>
      </c>
      <c r="B26" t="s">
        <v>133</v>
      </c>
      <c r="C26" t="s">
        <v>225</v>
      </c>
      <c r="D26">
        <v>-250</v>
      </c>
      <c r="J26" s="3"/>
    </row>
    <row r="27" spans="1:10" x14ac:dyDescent="0.25">
      <c r="A27">
        <v>11</v>
      </c>
      <c r="B27" t="s">
        <v>132</v>
      </c>
      <c r="C27" t="s">
        <v>226</v>
      </c>
      <c r="D27">
        <v>-65</v>
      </c>
      <c r="J27" s="3"/>
    </row>
    <row r="28" spans="1:10" x14ac:dyDescent="0.25">
      <c r="A28">
        <v>12</v>
      </c>
      <c r="B28" t="s">
        <v>141</v>
      </c>
      <c r="C28" t="s">
        <v>87</v>
      </c>
      <c r="D28">
        <v>-740</v>
      </c>
      <c r="J28" s="3"/>
    </row>
    <row r="29" spans="1:10" x14ac:dyDescent="0.25">
      <c r="A29">
        <v>12</v>
      </c>
      <c r="B29" t="s">
        <v>134</v>
      </c>
      <c r="C29" t="s">
        <v>228</v>
      </c>
      <c r="D29">
        <v>-103</v>
      </c>
      <c r="J29" s="3"/>
    </row>
    <row r="30" spans="1:10" x14ac:dyDescent="0.25">
      <c r="A30">
        <v>13</v>
      </c>
      <c r="B30" t="s">
        <v>154</v>
      </c>
      <c r="C30" t="s">
        <v>94</v>
      </c>
      <c r="D30">
        <v>-301</v>
      </c>
      <c r="J30" s="3"/>
    </row>
    <row r="31" spans="1:10" x14ac:dyDescent="0.25">
      <c r="A31">
        <v>13</v>
      </c>
      <c r="B31" t="s">
        <v>134</v>
      </c>
      <c r="C31" t="s">
        <v>227</v>
      </c>
      <c r="D31">
        <v>-795</v>
      </c>
      <c r="J31" s="3"/>
    </row>
    <row r="32" spans="1:10" x14ac:dyDescent="0.25">
      <c r="A32">
        <v>13</v>
      </c>
      <c r="B32" t="s">
        <v>134</v>
      </c>
      <c r="C32" t="s">
        <v>229</v>
      </c>
      <c r="D32">
        <v>-1640</v>
      </c>
      <c r="J32" s="3"/>
    </row>
    <row r="33" spans="1:10" x14ac:dyDescent="0.25">
      <c r="A33">
        <v>13</v>
      </c>
      <c r="B33" t="s">
        <v>130</v>
      </c>
      <c r="C33" t="s">
        <v>211</v>
      </c>
      <c r="D33">
        <v>-170</v>
      </c>
      <c r="J33" s="3"/>
    </row>
    <row r="34" spans="1:10" x14ac:dyDescent="0.25">
      <c r="A34">
        <v>13</v>
      </c>
      <c r="B34" t="s">
        <v>230</v>
      </c>
      <c r="C34" t="s">
        <v>231</v>
      </c>
      <c r="D34">
        <v>-610</v>
      </c>
      <c r="J34" s="3"/>
    </row>
    <row r="35" spans="1:10" x14ac:dyDescent="0.25">
      <c r="A35">
        <v>13</v>
      </c>
      <c r="B35" t="s">
        <v>134</v>
      </c>
      <c r="C35" t="s">
        <v>216</v>
      </c>
      <c r="D35">
        <v>-100</v>
      </c>
      <c r="J35" s="3"/>
    </row>
    <row r="36" spans="1:10" x14ac:dyDescent="0.25">
      <c r="A36">
        <v>14</v>
      </c>
      <c r="B36" t="s">
        <v>134</v>
      </c>
      <c r="C36" t="s">
        <v>200</v>
      </c>
      <c r="D36">
        <v>-5000</v>
      </c>
      <c r="J36" s="3"/>
    </row>
    <row r="37" spans="1:10" x14ac:dyDescent="0.25">
      <c r="A37">
        <v>14</v>
      </c>
      <c r="B37" t="s">
        <v>154</v>
      </c>
      <c r="C37" t="s">
        <v>232</v>
      </c>
      <c r="D37">
        <v>-2344</v>
      </c>
      <c r="J37" s="3"/>
    </row>
    <row r="38" spans="1:10" x14ac:dyDescent="0.25">
      <c r="A38">
        <v>15</v>
      </c>
      <c r="B38" t="s">
        <v>134</v>
      </c>
      <c r="C38" t="s">
        <v>233</v>
      </c>
      <c r="D38">
        <v>-410</v>
      </c>
      <c r="J38" s="3"/>
    </row>
    <row r="39" spans="1:10" x14ac:dyDescent="0.25">
      <c r="A39">
        <v>15</v>
      </c>
      <c r="B39" t="s">
        <v>126</v>
      </c>
      <c r="C39" t="s">
        <v>201</v>
      </c>
      <c r="D39">
        <v>2000</v>
      </c>
      <c r="J39" s="3"/>
    </row>
    <row r="40" spans="1:10" x14ac:dyDescent="0.25">
      <c r="A40">
        <v>16</v>
      </c>
      <c r="B40" t="s">
        <v>134</v>
      </c>
      <c r="C40" t="s">
        <v>200</v>
      </c>
      <c r="D40">
        <v>-3000</v>
      </c>
      <c r="J40" s="3"/>
    </row>
    <row r="41" spans="1:10" x14ac:dyDescent="0.25">
      <c r="A41">
        <v>16</v>
      </c>
      <c r="B41" t="s">
        <v>134</v>
      </c>
      <c r="C41" t="s">
        <v>234</v>
      </c>
      <c r="D41">
        <v>-2000</v>
      </c>
      <c r="J41" s="3"/>
    </row>
    <row r="42" spans="1:10" x14ac:dyDescent="0.25">
      <c r="A42">
        <v>16</v>
      </c>
      <c r="B42" t="s">
        <v>230</v>
      </c>
      <c r="C42" t="s">
        <v>231</v>
      </c>
      <c r="D42">
        <v>-373</v>
      </c>
    </row>
    <row r="43" spans="1:10" x14ac:dyDescent="0.25">
      <c r="A43">
        <v>17</v>
      </c>
      <c r="B43" t="s">
        <v>230</v>
      </c>
      <c r="C43" t="s">
        <v>235</v>
      </c>
      <c r="D43">
        <v>-373</v>
      </c>
    </row>
    <row r="44" spans="1:10" x14ac:dyDescent="0.25">
      <c r="A44">
        <v>19</v>
      </c>
      <c r="B44" t="s">
        <v>140</v>
      </c>
      <c r="C44" t="s">
        <v>119</v>
      </c>
      <c r="D44">
        <v>-200</v>
      </c>
    </row>
    <row r="45" spans="1:10" x14ac:dyDescent="0.25">
      <c r="A45">
        <v>20</v>
      </c>
      <c r="B45" t="s">
        <v>128</v>
      </c>
      <c r="C45" t="s">
        <v>208</v>
      </c>
      <c r="D45">
        <v>-30</v>
      </c>
    </row>
    <row r="46" spans="1:10" x14ac:dyDescent="0.25">
      <c r="A46">
        <v>21</v>
      </c>
      <c r="B46" t="s">
        <v>132</v>
      </c>
      <c r="C46" t="s">
        <v>151</v>
      </c>
      <c r="D46">
        <v>-410</v>
      </c>
    </row>
    <row r="47" spans="1:10" x14ac:dyDescent="0.25">
      <c r="A47">
        <v>22</v>
      </c>
      <c r="B47" t="s">
        <v>154</v>
      </c>
      <c r="C47" t="s">
        <v>221</v>
      </c>
      <c r="D47">
        <v>-150</v>
      </c>
    </row>
    <row r="48" spans="1:10" x14ac:dyDescent="0.25">
      <c r="A48">
        <v>24</v>
      </c>
      <c r="B48" t="s">
        <v>230</v>
      </c>
      <c r="C48" t="s">
        <v>237</v>
      </c>
      <c r="D48">
        <v>-393</v>
      </c>
    </row>
    <row r="49" spans="1:4" x14ac:dyDescent="0.25">
      <c r="A49">
        <v>25</v>
      </c>
      <c r="B49" t="s">
        <v>230</v>
      </c>
      <c r="C49" t="s">
        <v>238</v>
      </c>
      <c r="D49">
        <v>-2165</v>
      </c>
    </row>
    <row r="50" spans="1:4" x14ac:dyDescent="0.25">
      <c r="A50">
        <v>25</v>
      </c>
      <c r="B50" t="s">
        <v>132</v>
      </c>
      <c r="C50" t="s">
        <v>151</v>
      </c>
      <c r="D50">
        <v>-533.75</v>
      </c>
    </row>
    <row r="51" spans="1:4" x14ac:dyDescent="0.25">
      <c r="A51">
        <v>26</v>
      </c>
      <c r="B51" t="s">
        <v>154</v>
      </c>
      <c r="C51" t="s">
        <v>239</v>
      </c>
      <c r="D51">
        <v>-301</v>
      </c>
    </row>
    <row r="52" spans="1:4" x14ac:dyDescent="0.25">
      <c r="A52">
        <v>26</v>
      </c>
      <c r="B52" t="s">
        <v>230</v>
      </c>
      <c r="C52" t="s">
        <v>231</v>
      </c>
      <c r="D52">
        <v>-480</v>
      </c>
    </row>
    <row r="53" spans="1:4" x14ac:dyDescent="0.25">
      <c r="A53">
        <v>27</v>
      </c>
      <c r="B53" t="s">
        <v>230</v>
      </c>
      <c r="C53" t="s">
        <v>240</v>
      </c>
      <c r="D53">
        <v>1110</v>
      </c>
    </row>
    <row r="54" spans="1:4" x14ac:dyDescent="0.25">
      <c r="A54">
        <v>28</v>
      </c>
      <c r="B54" t="s">
        <v>134</v>
      </c>
      <c r="C54" t="s">
        <v>234</v>
      </c>
      <c r="D54">
        <v>-1000</v>
      </c>
    </row>
    <row r="55" spans="1:4" x14ac:dyDescent="0.25">
      <c r="A55">
        <v>29</v>
      </c>
      <c r="B55" t="s">
        <v>128</v>
      </c>
      <c r="C55" t="s">
        <v>208</v>
      </c>
      <c r="D55">
        <v>-60</v>
      </c>
    </row>
    <row r="56" spans="1:4" x14ac:dyDescent="0.25">
      <c r="A56">
        <v>31</v>
      </c>
      <c r="B56" t="s">
        <v>132</v>
      </c>
      <c r="C56" t="s">
        <v>241</v>
      </c>
      <c r="D56">
        <v>-300</v>
      </c>
    </row>
    <row r="57" spans="1:4" x14ac:dyDescent="0.25">
      <c r="A57">
        <v>31</v>
      </c>
      <c r="B57" t="s">
        <v>164</v>
      </c>
      <c r="C57" t="s">
        <v>242</v>
      </c>
      <c r="D57">
        <v>-750</v>
      </c>
    </row>
    <row r="58" spans="1:4" x14ac:dyDescent="0.25">
      <c r="A58">
        <v>31</v>
      </c>
      <c r="B58" t="s">
        <v>153</v>
      </c>
      <c r="C58" t="s">
        <v>153</v>
      </c>
      <c r="D58">
        <v>-650</v>
      </c>
    </row>
    <row r="62" spans="1:4" x14ac:dyDescent="0.25">
      <c r="A62">
        <v>1</v>
      </c>
      <c r="B62" t="s">
        <v>153</v>
      </c>
      <c r="C62" t="s">
        <v>153</v>
      </c>
      <c r="D62">
        <v>-700</v>
      </c>
    </row>
    <row r="63" spans="1:4" x14ac:dyDescent="0.25">
      <c r="A63">
        <v>1</v>
      </c>
      <c r="B63" t="s">
        <v>123</v>
      </c>
      <c r="C63" t="s">
        <v>139</v>
      </c>
      <c r="D63">
        <v>-110</v>
      </c>
    </row>
    <row r="64" spans="1:4" x14ac:dyDescent="0.25">
      <c r="A64">
        <v>1</v>
      </c>
      <c r="B64" t="s">
        <v>59</v>
      </c>
      <c r="C64" t="s">
        <v>70</v>
      </c>
      <c r="D64" s="18">
        <v>-14663</v>
      </c>
    </row>
    <row r="65" spans="1:4" x14ac:dyDescent="0.25">
      <c r="A65">
        <v>1</v>
      </c>
      <c r="B65" t="s">
        <v>59</v>
      </c>
      <c r="C65" t="s">
        <v>71</v>
      </c>
      <c r="D65">
        <v>-22000</v>
      </c>
    </row>
    <row r="66" spans="1:4" x14ac:dyDescent="0.25">
      <c r="A66">
        <v>1</v>
      </c>
      <c r="B66" t="s">
        <v>142</v>
      </c>
      <c r="C66" t="s">
        <v>72</v>
      </c>
      <c r="D66" s="18">
        <v>-17500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1"/>
  <sheetViews>
    <sheetView workbookViewId="0">
      <selection activeCell="H18" sqref="H18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42005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SUM(D7:D73)</f>
        <v>-9486</v>
      </c>
      <c r="E3" s="17" t="s">
        <v>123</v>
      </c>
      <c r="F3" s="2">
        <v>-1150</v>
      </c>
    </row>
    <row r="4" spans="1:10" x14ac:dyDescent="0.25">
      <c r="C4" t="s">
        <v>73</v>
      </c>
      <c r="D4">
        <v>6300</v>
      </c>
      <c r="E4" s="17" t="s">
        <v>59</v>
      </c>
      <c r="F4" s="2">
        <v>-36663</v>
      </c>
    </row>
    <row r="5" spans="1:10" x14ac:dyDescent="0.25">
      <c r="A5" s="4"/>
      <c r="B5" s="4"/>
      <c r="C5" s="4" t="s">
        <v>93</v>
      </c>
      <c r="D5" s="4">
        <f>SUM(D3:D4)</f>
        <v>-3186</v>
      </c>
      <c r="E5" s="17" t="s">
        <v>126</v>
      </c>
      <c r="F5" s="2">
        <v>106000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153</v>
      </c>
      <c r="F6" s="2">
        <v>-200</v>
      </c>
    </row>
    <row r="7" spans="1:10" ht="15" customHeight="1" x14ac:dyDescent="0.25">
      <c r="A7">
        <v>1</v>
      </c>
      <c r="B7" t="s">
        <v>126</v>
      </c>
      <c r="C7" t="s">
        <v>69</v>
      </c>
      <c r="D7" s="2">
        <v>106000</v>
      </c>
      <c r="E7" s="17" t="s">
        <v>142</v>
      </c>
      <c r="F7" s="2">
        <v>-17450</v>
      </c>
    </row>
    <row r="8" spans="1:10" x14ac:dyDescent="0.25">
      <c r="A8">
        <v>1</v>
      </c>
      <c r="B8" t="s">
        <v>154</v>
      </c>
      <c r="C8" t="s">
        <v>219</v>
      </c>
      <c r="D8">
        <v>-200</v>
      </c>
      <c r="E8" s="17" t="s">
        <v>143</v>
      </c>
      <c r="F8" s="2"/>
      <c r="J8" s="3"/>
    </row>
    <row r="9" spans="1:10" x14ac:dyDescent="0.25">
      <c r="A9">
        <v>4</v>
      </c>
      <c r="B9" t="s">
        <v>135</v>
      </c>
      <c r="C9" t="s">
        <v>220</v>
      </c>
      <c r="D9">
        <v>-17350</v>
      </c>
      <c r="E9" s="17" t="s">
        <v>154</v>
      </c>
      <c r="F9" s="2">
        <v>-829</v>
      </c>
      <c r="J9" s="3"/>
    </row>
    <row r="10" spans="1:10" x14ac:dyDescent="0.25">
      <c r="A10">
        <v>4</v>
      </c>
      <c r="B10" t="s">
        <v>173</v>
      </c>
      <c r="C10" t="s">
        <v>231</v>
      </c>
      <c r="D10">
        <v>-800</v>
      </c>
      <c r="E10" s="17" t="s">
        <v>135</v>
      </c>
      <c r="F10" s="2">
        <v>-17350</v>
      </c>
      <c r="J10" s="3"/>
    </row>
    <row r="11" spans="1:10" x14ac:dyDescent="0.25">
      <c r="A11">
        <v>4</v>
      </c>
      <c r="B11" t="s">
        <v>154</v>
      </c>
      <c r="C11" t="s">
        <v>221</v>
      </c>
      <c r="D11">
        <v>-150</v>
      </c>
      <c r="E11" s="17" t="s">
        <v>173</v>
      </c>
      <c r="F11" s="2">
        <v>-7501</v>
      </c>
      <c r="J11" s="3"/>
    </row>
    <row r="12" spans="1:10" x14ac:dyDescent="0.25">
      <c r="A12">
        <v>5</v>
      </c>
      <c r="B12" t="s">
        <v>154</v>
      </c>
      <c r="C12" t="s">
        <v>239</v>
      </c>
      <c r="D12">
        <v>-229</v>
      </c>
      <c r="E12" s="17" t="s">
        <v>134</v>
      </c>
      <c r="F12" s="2">
        <v>-28435</v>
      </c>
      <c r="J12" s="3"/>
    </row>
    <row r="13" spans="1:10" x14ac:dyDescent="0.25">
      <c r="A13">
        <v>5</v>
      </c>
      <c r="B13" t="s">
        <v>173</v>
      </c>
      <c r="C13" t="s">
        <v>243</v>
      </c>
      <c r="D13">
        <v>-2575</v>
      </c>
      <c r="E13" s="17" t="s">
        <v>141</v>
      </c>
      <c r="F13" s="2">
        <v>-368</v>
      </c>
      <c r="J13" s="3"/>
    </row>
    <row r="14" spans="1:10" x14ac:dyDescent="0.25">
      <c r="A14">
        <v>10</v>
      </c>
      <c r="B14" t="s">
        <v>134</v>
      </c>
      <c r="C14" t="s">
        <v>244</v>
      </c>
      <c r="D14">
        <v>-7000</v>
      </c>
      <c r="E14" s="17" t="s">
        <v>138</v>
      </c>
      <c r="F14" s="2">
        <v>-1678</v>
      </c>
      <c r="J14" s="3"/>
    </row>
    <row r="15" spans="1:10" x14ac:dyDescent="0.25">
      <c r="A15">
        <v>11</v>
      </c>
      <c r="B15" t="s">
        <v>141</v>
      </c>
      <c r="C15" t="s">
        <v>87</v>
      </c>
      <c r="D15">
        <v>-368</v>
      </c>
      <c r="E15" s="17" t="s">
        <v>133</v>
      </c>
      <c r="F15" s="2">
        <v>-939</v>
      </c>
      <c r="J15" s="3"/>
    </row>
    <row r="16" spans="1:10" x14ac:dyDescent="0.25">
      <c r="A16">
        <v>11</v>
      </c>
      <c r="B16" t="s">
        <v>138</v>
      </c>
      <c r="C16" t="s">
        <v>101</v>
      </c>
      <c r="D16">
        <v>-1388</v>
      </c>
      <c r="E16" s="17" t="s">
        <v>140</v>
      </c>
      <c r="F16" s="2">
        <v>-500</v>
      </c>
      <c r="J16" s="3"/>
    </row>
    <row r="17" spans="1:10" x14ac:dyDescent="0.25">
      <c r="A17">
        <v>11</v>
      </c>
      <c r="B17" t="s">
        <v>133</v>
      </c>
      <c r="C17" t="s">
        <v>225</v>
      </c>
      <c r="D17">
        <v>-500</v>
      </c>
      <c r="E17" s="17" t="s">
        <v>128</v>
      </c>
      <c r="F17" s="2">
        <v>-263</v>
      </c>
      <c r="J17" s="3"/>
    </row>
    <row r="18" spans="1:10" x14ac:dyDescent="0.25">
      <c r="A18">
        <v>11</v>
      </c>
      <c r="B18" t="s">
        <v>140</v>
      </c>
      <c r="C18" t="s">
        <v>119</v>
      </c>
      <c r="D18">
        <v>-300</v>
      </c>
      <c r="E18" s="17" t="s">
        <v>132</v>
      </c>
      <c r="F18" s="2">
        <v>-1890</v>
      </c>
      <c r="J18" s="3"/>
    </row>
    <row r="19" spans="1:10" x14ac:dyDescent="0.25">
      <c r="A19">
        <v>12</v>
      </c>
      <c r="B19" t="s">
        <v>134</v>
      </c>
      <c r="C19" t="s">
        <v>246</v>
      </c>
      <c r="D19">
        <v>-512</v>
      </c>
      <c r="E19" s="17" t="s">
        <v>127</v>
      </c>
      <c r="F19" s="2">
        <v>-80</v>
      </c>
      <c r="J19" s="3"/>
    </row>
    <row r="20" spans="1:10" x14ac:dyDescent="0.25">
      <c r="A20">
        <v>13</v>
      </c>
      <c r="B20" t="s">
        <v>128</v>
      </c>
      <c r="C20" t="s">
        <v>208</v>
      </c>
      <c r="D20">
        <v>-60</v>
      </c>
      <c r="E20" s="17" t="s">
        <v>130</v>
      </c>
      <c r="F20" s="2">
        <v>-190</v>
      </c>
      <c r="J20" s="3"/>
    </row>
    <row r="21" spans="1:10" x14ac:dyDescent="0.25">
      <c r="A21">
        <v>13</v>
      </c>
      <c r="B21" t="s">
        <v>132</v>
      </c>
      <c r="C21" t="s">
        <v>165</v>
      </c>
      <c r="D21">
        <v>-50</v>
      </c>
      <c r="E21" s="17" t="s">
        <v>144</v>
      </c>
      <c r="F21" s="2">
        <v>-9486</v>
      </c>
      <c r="J21" s="3"/>
    </row>
    <row r="22" spans="1:10" x14ac:dyDescent="0.25">
      <c r="A22">
        <v>13</v>
      </c>
      <c r="B22" t="s">
        <v>127</v>
      </c>
      <c r="C22" t="s">
        <v>248</v>
      </c>
      <c r="D22">
        <v>-40</v>
      </c>
      <c r="J22" s="3"/>
    </row>
    <row r="23" spans="1:10" x14ac:dyDescent="0.25">
      <c r="A23">
        <v>14</v>
      </c>
      <c r="B23" t="s">
        <v>134</v>
      </c>
      <c r="C23" t="s">
        <v>247</v>
      </c>
      <c r="D23">
        <v>-343</v>
      </c>
      <c r="J23" s="3"/>
    </row>
    <row r="24" spans="1:10" x14ac:dyDescent="0.25">
      <c r="A24">
        <v>14</v>
      </c>
      <c r="B24" t="s">
        <v>134</v>
      </c>
      <c r="C24" t="s">
        <v>249</v>
      </c>
      <c r="D24">
        <v>-900</v>
      </c>
      <c r="J24" s="3"/>
    </row>
    <row r="25" spans="1:10" x14ac:dyDescent="0.25">
      <c r="A25">
        <v>14</v>
      </c>
      <c r="B25" t="s">
        <v>132</v>
      </c>
      <c r="C25" t="s">
        <v>247</v>
      </c>
      <c r="D25">
        <v>-200</v>
      </c>
      <c r="J25" s="3"/>
    </row>
    <row r="26" spans="1:10" x14ac:dyDescent="0.25">
      <c r="A26">
        <v>15</v>
      </c>
      <c r="B26" t="s">
        <v>134</v>
      </c>
      <c r="C26" t="s">
        <v>250</v>
      </c>
      <c r="D26">
        <v>-450</v>
      </c>
      <c r="J26" s="3"/>
    </row>
    <row r="27" spans="1:10" x14ac:dyDescent="0.25">
      <c r="A27">
        <v>15</v>
      </c>
      <c r="B27" t="s">
        <v>133</v>
      </c>
      <c r="C27" t="s">
        <v>225</v>
      </c>
      <c r="D27">
        <v>-82</v>
      </c>
      <c r="J27" s="3"/>
    </row>
    <row r="28" spans="1:10" x14ac:dyDescent="0.25">
      <c r="A28">
        <v>15</v>
      </c>
      <c r="B28" t="s">
        <v>138</v>
      </c>
      <c r="C28" t="s">
        <v>251</v>
      </c>
      <c r="D28">
        <v>-100</v>
      </c>
      <c r="J28" s="3"/>
    </row>
    <row r="29" spans="1:10" x14ac:dyDescent="0.25">
      <c r="A29">
        <v>15</v>
      </c>
      <c r="B29" t="s">
        <v>130</v>
      </c>
      <c r="C29" t="s">
        <v>211</v>
      </c>
      <c r="D29">
        <v>-100</v>
      </c>
      <c r="J29" s="3"/>
    </row>
    <row r="30" spans="1:10" x14ac:dyDescent="0.25">
      <c r="A30">
        <v>17</v>
      </c>
      <c r="B30" t="s">
        <v>134</v>
      </c>
      <c r="C30" t="s">
        <v>200</v>
      </c>
      <c r="D30">
        <v>-125</v>
      </c>
      <c r="J30" s="3"/>
    </row>
    <row r="31" spans="1:10" x14ac:dyDescent="0.25">
      <c r="A31">
        <v>17</v>
      </c>
      <c r="B31" t="s">
        <v>132</v>
      </c>
      <c r="C31" t="s">
        <v>252</v>
      </c>
      <c r="D31">
        <v>-275</v>
      </c>
      <c r="J31" s="3"/>
    </row>
    <row r="32" spans="1:10" x14ac:dyDescent="0.25">
      <c r="A32">
        <v>18</v>
      </c>
      <c r="B32" t="s">
        <v>134</v>
      </c>
      <c r="C32" t="s">
        <v>253</v>
      </c>
      <c r="D32">
        <v>-665</v>
      </c>
      <c r="J32" s="3"/>
    </row>
    <row r="33" spans="1:10" x14ac:dyDescent="0.25">
      <c r="A33">
        <v>18</v>
      </c>
      <c r="B33" t="s">
        <v>133</v>
      </c>
      <c r="C33" t="s">
        <v>225</v>
      </c>
      <c r="D33">
        <v>-150</v>
      </c>
      <c r="J33" s="3"/>
    </row>
    <row r="34" spans="1:10" x14ac:dyDescent="0.25">
      <c r="A34">
        <v>19</v>
      </c>
      <c r="B34" t="s">
        <v>128</v>
      </c>
      <c r="C34" t="s">
        <v>208</v>
      </c>
      <c r="D34">
        <v>-85</v>
      </c>
      <c r="J34" s="3"/>
    </row>
    <row r="35" spans="1:10" x14ac:dyDescent="0.25">
      <c r="A35">
        <v>20</v>
      </c>
      <c r="B35" t="s">
        <v>132</v>
      </c>
      <c r="C35" t="s">
        <v>151</v>
      </c>
      <c r="D35">
        <v>-555</v>
      </c>
      <c r="J35" s="3"/>
    </row>
    <row r="36" spans="1:10" x14ac:dyDescent="0.25">
      <c r="A36">
        <v>20</v>
      </c>
      <c r="B36" t="s">
        <v>134</v>
      </c>
      <c r="C36" t="s">
        <v>254</v>
      </c>
      <c r="D36">
        <v>-65</v>
      </c>
      <c r="J36" s="3"/>
    </row>
    <row r="37" spans="1:10" x14ac:dyDescent="0.25">
      <c r="A37">
        <v>20</v>
      </c>
      <c r="B37" t="s">
        <v>127</v>
      </c>
      <c r="C37" t="s">
        <v>248</v>
      </c>
      <c r="D37">
        <v>-40</v>
      </c>
      <c r="J37" s="3"/>
    </row>
    <row r="38" spans="1:10" x14ac:dyDescent="0.25">
      <c r="A38">
        <v>21</v>
      </c>
      <c r="B38" t="s">
        <v>128</v>
      </c>
      <c r="C38" t="s">
        <v>208</v>
      </c>
      <c r="D38">
        <v>-70</v>
      </c>
      <c r="J38" s="3"/>
    </row>
    <row r="39" spans="1:10" x14ac:dyDescent="0.25">
      <c r="A39">
        <v>21</v>
      </c>
      <c r="B39" t="s">
        <v>133</v>
      </c>
      <c r="C39" t="s">
        <v>225</v>
      </c>
      <c r="D39">
        <v>-100</v>
      </c>
      <c r="J39" s="3"/>
    </row>
    <row r="40" spans="1:10" x14ac:dyDescent="0.25">
      <c r="A40">
        <v>21</v>
      </c>
      <c r="B40" t="s">
        <v>138</v>
      </c>
      <c r="C40" t="s">
        <v>101</v>
      </c>
      <c r="D40">
        <v>-105</v>
      </c>
    </row>
    <row r="41" spans="1:10" x14ac:dyDescent="0.25">
      <c r="A41">
        <v>21</v>
      </c>
      <c r="B41" t="s">
        <v>132</v>
      </c>
      <c r="C41" t="s">
        <v>120</v>
      </c>
      <c r="D41">
        <v>-80</v>
      </c>
    </row>
    <row r="42" spans="1:10" x14ac:dyDescent="0.25">
      <c r="A42">
        <v>22</v>
      </c>
      <c r="B42" t="s">
        <v>130</v>
      </c>
      <c r="C42" t="s">
        <v>211</v>
      </c>
      <c r="D42">
        <v>-90</v>
      </c>
    </row>
    <row r="43" spans="1:10" x14ac:dyDescent="0.25">
      <c r="A43">
        <v>22</v>
      </c>
      <c r="B43" t="s">
        <v>133</v>
      </c>
      <c r="C43" t="s">
        <v>225</v>
      </c>
      <c r="D43">
        <v>-55</v>
      </c>
    </row>
    <row r="44" spans="1:10" x14ac:dyDescent="0.25">
      <c r="A44">
        <v>22</v>
      </c>
      <c r="B44" t="s">
        <v>134</v>
      </c>
      <c r="C44" t="s">
        <v>171</v>
      </c>
      <c r="D44">
        <v>-75</v>
      </c>
    </row>
    <row r="45" spans="1:10" x14ac:dyDescent="0.25">
      <c r="A45">
        <v>23</v>
      </c>
      <c r="B45" t="s">
        <v>154</v>
      </c>
      <c r="C45" t="s">
        <v>255</v>
      </c>
      <c r="D45">
        <v>-250</v>
      </c>
    </row>
    <row r="46" spans="1:10" x14ac:dyDescent="0.25">
      <c r="A46">
        <v>23</v>
      </c>
      <c r="B46" t="s">
        <v>173</v>
      </c>
      <c r="C46" t="s">
        <v>206</v>
      </c>
      <c r="D46">
        <v>-1100</v>
      </c>
    </row>
    <row r="47" spans="1:10" x14ac:dyDescent="0.25">
      <c r="A47">
        <v>23</v>
      </c>
      <c r="B47" t="s">
        <v>134</v>
      </c>
      <c r="C47" t="s">
        <v>256</v>
      </c>
      <c r="D47">
        <v>-15900</v>
      </c>
    </row>
    <row r="48" spans="1:10" x14ac:dyDescent="0.25">
      <c r="A48">
        <v>23</v>
      </c>
      <c r="B48" t="s">
        <v>140</v>
      </c>
      <c r="C48" t="s">
        <v>119</v>
      </c>
      <c r="D48">
        <v>-200</v>
      </c>
    </row>
    <row r="49" spans="1:4" x14ac:dyDescent="0.25">
      <c r="A49">
        <v>24</v>
      </c>
      <c r="B49" t="s">
        <v>128</v>
      </c>
      <c r="C49" t="s">
        <v>208</v>
      </c>
      <c r="D49">
        <v>-48</v>
      </c>
    </row>
    <row r="50" spans="1:4" x14ac:dyDescent="0.25">
      <c r="A50">
        <v>24</v>
      </c>
      <c r="B50" t="s">
        <v>133</v>
      </c>
      <c r="C50" t="s">
        <v>225</v>
      </c>
      <c r="D50">
        <v>-52</v>
      </c>
    </row>
    <row r="51" spans="1:4" x14ac:dyDescent="0.25">
      <c r="A51">
        <v>24</v>
      </c>
      <c r="B51" t="s">
        <v>138</v>
      </c>
      <c r="C51" t="s">
        <v>101</v>
      </c>
      <c r="D51">
        <v>-85</v>
      </c>
    </row>
    <row r="52" spans="1:4" x14ac:dyDescent="0.25">
      <c r="A52">
        <v>24</v>
      </c>
      <c r="B52" t="s">
        <v>132</v>
      </c>
      <c r="C52" t="s">
        <v>257</v>
      </c>
      <c r="D52">
        <v>-30</v>
      </c>
    </row>
    <row r="53" spans="1:4" x14ac:dyDescent="0.25">
      <c r="A53">
        <v>26</v>
      </c>
      <c r="B53" t="s">
        <v>173</v>
      </c>
      <c r="C53" t="s">
        <v>258</v>
      </c>
      <c r="D53">
        <v>-161</v>
      </c>
    </row>
    <row r="54" spans="1:4" x14ac:dyDescent="0.25">
      <c r="A54">
        <v>26</v>
      </c>
      <c r="B54" t="s">
        <v>173</v>
      </c>
      <c r="C54" t="s">
        <v>165</v>
      </c>
      <c r="D54">
        <v>-175</v>
      </c>
    </row>
    <row r="55" spans="1:4" x14ac:dyDescent="0.25">
      <c r="A55">
        <v>26</v>
      </c>
      <c r="B55" t="s">
        <v>173</v>
      </c>
      <c r="C55" t="s">
        <v>259</v>
      </c>
      <c r="D55">
        <v>-390</v>
      </c>
    </row>
    <row r="56" spans="1:4" x14ac:dyDescent="0.25">
      <c r="A56">
        <v>26</v>
      </c>
      <c r="B56" t="s">
        <v>134</v>
      </c>
      <c r="C56" t="s">
        <v>260</v>
      </c>
      <c r="D56">
        <v>-300</v>
      </c>
    </row>
    <row r="57" spans="1:4" x14ac:dyDescent="0.25">
      <c r="A57">
        <v>27</v>
      </c>
      <c r="B57" t="s">
        <v>134</v>
      </c>
      <c r="C57" t="s">
        <v>261</v>
      </c>
      <c r="D57">
        <v>-2100</v>
      </c>
    </row>
    <row r="58" spans="1:4" x14ac:dyDescent="0.25">
      <c r="A58">
        <v>27</v>
      </c>
      <c r="B58" t="s">
        <v>132</v>
      </c>
      <c r="C58" t="s">
        <v>182</v>
      </c>
      <c r="D58">
        <v>-100</v>
      </c>
    </row>
    <row r="59" spans="1:4" x14ac:dyDescent="0.25">
      <c r="A59">
        <v>28</v>
      </c>
      <c r="B59" t="s">
        <v>132</v>
      </c>
      <c r="C59" t="s">
        <v>151</v>
      </c>
      <c r="D59">
        <v>-600</v>
      </c>
    </row>
    <row r="60" spans="1:4" x14ac:dyDescent="0.25">
      <c r="A60">
        <v>28</v>
      </c>
      <c r="B60" t="s">
        <v>173</v>
      </c>
      <c r="C60" t="s">
        <v>262</v>
      </c>
      <c r="D60">
        <v>-2300</v>
      </c>
    </row>
    <row r="67" spans="1:4" x14ac:dyDescent="0.25">
      <c r="A67">
        <v>1</v>
      </c>
      <c r="B67" t="s">
        <v>153</v>
      </c>
      <c r="C67" t="s">
        <v>153</v>
      </c>
      <c r="D67">
        <v>-200</v>
      </c>
    </row>
    <row r="68" spans="1:4" x14ac:dyDescent="0.25">
      <c r="A68">
        <v>1</v>
      </c>
      <c r="B68" t="s">
        <v>123</v>
      </c>
      <c r="C68" t="s">
        <v>139</v>
      </c>
      <c r="D68">
        <v>-1150</v>
      </c>
    </row>
    <row r="69" spans="1:4" x14ac:dyDescent="0.25">
      <c r="A69">
        <v>1</v>
      </c>
      <c r="B69" t="s">
        <v>59</v>
      </c>
      <c r="C69" t="s">
        <v>70</v>
      </c>
      <c r="D69" s="18">
        <v>-14663</v>
      </c>
    </row>
    <row r="70" spans="1:4" x14ac:dyDescent="0.25">
      <c r="A70">
        <v>1</v>
      </c>
      <c r="B70" t="s">
        <v>59</v>
      </c>
      <c r="C70" t="s">
        <v>71</v>
      </c>
      <c r="D70">
        <v>-22000</v>
      </c>
    </row>
    <row r="71" spans="1:4" x14ac:dyDescent="0.25">
      <c r="A71">
        <v>1</v>
      </c>
      <c r="B71" t="s">
        <v>142</v>
      </c>
      <c r="C71" t="s">
        <v>72</v>
      </c>
      <c r="D71" s="18">
        <v>-17450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79"/>
  <sheetViews>
    <sheetView topLeftCell="A69" workbookViewId="0">
      <selection activeCell="A3" sqref="A3:D79"/>
    </sheetView>
  </sheetViews>
  <sheetFormatPr defaultRowHeight="15" x14ac:dyDescent="0.25"/>
  <cols>
    <col min="2" max="2" width="14.28515625" bestFit="1" customWidth="1"/>
    <col min="3" max="3" width="24.42578125" customWidth="1"/>
    <col min="4" max="4" width="10.140625" customWidth="1"/>
    <col min="5" max="5" width="18.5703125" customWidth="1"/>
    <col min="6" max="6" width="14.85546875" customWidth="1"/>
  </cols>
  <sheetData>
    <row r="1" spans="1:10" x14ac:dyDescent="0.25">
      <c r="A1" s="29">
        <v>42005</v>
      </c>
      <c r="B1" s="28"/>
      <c r="C1" s="28"/>
      <c r="D1" s="28"/>
    </row>
    <row r="2" spans="1:10" x14ac:dyDescent="0.25">
      <c r="A2" t="s">
        <v>88</v>
      </c>
      <c r="B2" t="s">
        <v>125</v>
      </c>
      <c r="C2" t="s">
        <v>91</v>
      </c>
      <c r="D2" t="s">
        <v>92</v>
      </c>
      <c r="E2" s="16" t="s">
        <v>214</v>
      </c>
      <c r="F2" t="s">
        <v>145</v>
      </c>
    </row>
    <row r="3" spans="1:10" x14ac:dyDescent="0.25">
      <c r="C3" t="s">
        <v>90</v>
      </c>
      <c r="D3">
        <f>SUM(D7:D81)</f>
        <v>4747</v>
      </c>
      <c r="E3" s="17" t="s">
        <v>123</v>
      </c>
      <c r="F3" s="2">
        <v>-850</v>
      </c>
    </row>
    <row r="4" spans="1:10" x14ac:dyDescent="0.25">
      <c r="C4" t="s">
        <v>73</v>
      </c>
      <c r="D4">
        <v>-2000</v>
      </c>
      <c r="E4" s="17" t="s">
        <v>59</v>
      </c>
      <c r="F4" s="2">
        <v>-26500</v>
      </c>
    </row>
    <row r="5" spans="1:10" x14ac:dyDescent="0.25">
      <c r="A5" s="4"/>
      <c r="B5" s="4"/>
      <c r="C5" s="4" t="s">
        <v>93</v>
      </c>
      <c r="D5" s="4">
        <f>SUM(D3:D4)</f>
        <v>2747</v>
      </c>
      <c r="E5" s="17" t="s">
        <v>126</v>
      </c>
      <c r="F5" s="2">
        <v>115050</v>
      </c>
    </row>
    <row r="6" spans="1:10" ht="15" customHeight="1" x14ac:dyDescent="0.25">
      <c r="A6" t="s">
        <v>88</v>
      </c>
      <c r="B6" t="s">
        <v>125</v>
      </c>
      <c r="C6" t="s">
        <v>91</v>
      </c>
      <c r="D6" t="s">
        <v>92</v>
      </c>
      <c r="E6" s="17" t="s">
        <v>153</v>
      </c>
      <c r="F6" s="2">
        <v>-2500</v>
      </c>
    </row>
    <row r="7" spans="1:10" ht="15" customHeight="1" x14ac:dyDescent="0.25">
      <c r="A7">
        <v>1</v>
      </c>
      <c r="B7" t="s">
        <v>126</v>
      </c>
      <c r="C7" t="s">
        <v>69</v>
      </c>
      <c r="D7" s="2">
        <v>104800</v>
      </c>
      <c r="E7" s="17" t="s">
        <v>142</v>
      </c>
      <c r="F7" s="2">
        <v>-17400</v>
      </c>
    </row>
    <row r="8" spans="1:10" x14ac:dyDescent="0.25">
      <c r="A8">
        <v>1</v>
      </c>
      <c r="B8" t="s">
        <v>126</v>
      </c>
      <c r="C8" t="s">
        <v>277</v>
      </c>
      <c r="D8" s="2">
        <v>8250</v>
      </c>
      <c r="E8" s="17" t="s">
        <v>143</v>
      </c>
      <c r="F8" s="2"/>
      <c r="J8" s="3"/>
    </row>
    <row r="9" spans="1:10" x14ac:dyDescent="0.25">
      <c r="A9">
        <v>1</v>
      </c>
      <c r="B9" t="s">
        <v>126</v>
      </c>
      <c r="C9" t="s">
        <v>288</v>
      </c>
      <c r="D9" s="2">
        <v>2000</v>
      </c>
      <c r="E9" s="17" t="s">
        <v>173</v>
      </c>
      <c r="F9" s="2">
        <v>-6583</v>
      </c>
      <c r="J9" s="3"/>
    </row>
    <row r="10" spans="1:10" x14ac:dyDescent="0.25">
      <c r="A10">
        <v>1</v>
      </c>
      <c r="B10" t="s">
        <v>173</v>
      </c>
      <c r="C10" t="s">
        <v>259</v>
      </c>
      <c r="D10">
        <v>-271</v>
      </c>
      <c r="E10" s="17" t="s">
        <v>128</v>
      </c>
      <c r="F10" s="2">
        <v>-158</v>
      </c>
      <c r="J10" s="3"/>
    </row>
    <row r="11" spans="1:10" x14ac:dyDescent="0.25">
      <c r="A11">
        <v>1</v>
      </c>
      <c r="B11" t="s">
        <v>173</v>
      </c>
      <c r="C11" t="s">
        <v>258</v>
      </c>
      <c r="D11">
        <v>-234</v>
      </c>
      <c r="E11" s="17" t="s">
        <v>133</v>
      </c>
      <c r="F11" s="2">
        <v>-708</v>
      </c>
      <c r="J11" s="3"/>
    </row>
    <row r="12" spans="1:10" x14ac:dyDescent="0.25">
      <c r="A12">
        <v>1</v>
      </c>
      <c r="B12" t="s">
        <v>173</v>
      </c>
      <c r="C12" t="s">
        <v>263</v>
      </c>
      <c r="D12">
        <v>-135</v>
      </c>
      <c r="E12" s="17" t="s">
        <v>132</v>
      </c>
      <c r="F12" s="2">
        <v>-2379</v>
      </c>
      <c r="J12" s="3"/>
    </row>
    <row r="13" spans="1:10" x14ac:dyDescent="0.25">
      <c r="A13">
        <v>2</v>
      </c>
      <c r="B13" t="s">
        <v>128</v>
      </c>
      <c r="C13" t="s">
        <v>208</v>
      </c>
      <c r="D13">
        <v>-83</v>
      </c>
      <c r="E13" s="17" t="s">
        <v>154</v>
      </c>
      <c r="F13" s="2">
        <v>-2734</v>
      </c>
      <c r="J13" s="3"/>
    </row>
    <row r="14" spans="1:10" x14ac:dyDescent="0.25">
      <c r="A14">
        <v>2</v>
      </c>
      <c r="B14" t="s">
        <v>133</v>
      </c>
      <c r="C14" t="s">
        <v>215</v>
      </c>
      <c r="D14">
        <v>-48</v>
      </c>
      <c r="E14" s="17" t="s">
        <v>164</v>
      </c>
      <c r="F14" s="2">
        <v>-750</v>
      </c>
      <c r="J14" s="3"/>
    </row>
    <row r="15" spans="1:10" x14ac:dyDescent="0.25">
      <c r="A15">
        <v>3</v>
      </c>
      <c r="B15" t="s">
        <v>132</v>
      </c>
      <c r="C15" t="s">
        <v>264</v>
      </c>
      <c r="D15">
        <v>-50</v>
      </c>
      <c r="E15" s="17" t="s">
        <v>135</v>
      </c>
      <c r="F15" s="2">
        <v>-12313</v>
      </c>
      <c r="J15" s="3"/>
    </row>
    <row r="16" spans="1:10" x14ac:dyDescent="0.25">
      <c r="A16">
        <v>4</v>
      </c>
      <c r="B16" t="s">
        <v>154</v>
      </c>
      <c r="C16" t="s">
        <v>265</v>
      </c>
      <c r="D16">
        <v>-1812</v>
      </c>
      <c r="E16" s="17" t="s">
        <v>134</v>
      </c>
      <c r="F16" s="2">
        <v>-34506</v>
      </c>
      <c r="J16" s="3"/>
    </row>
    <row r="17" spans="1:10" x14ac:dyDescent="0.25">
      <c r="A17">
        <v>4</v>
      </c>
      <c r="B17" t="s">
        <v>135</v>
      </c>
      <c r="C17" t="s">
        <v>266</v>
      </c>
      <c r="D17">
        <v>-1883</v>
      </c>
      <c r="E17" s="17" t="s">
        <v>138</v>
      </c>
      <c r="F17" s="2">
        <v>-1815</v>
      </c>
      <c r="J17" s="3"/>
    </row>
    <row r="18" spans="1:10" x14ac:dyDescent="0.25">
      <c r="A18">
        <v>4</v>
      </c>
      <c r="B18" t="s">
        <v>164</v>
      </c>
      <c r="C18" t="s">
        <v>216</v>
      </c>
      <c r="D18">
        <v>-750</v>
      </c>
      <c r="E18" s="17" t="s">
        <v>127</v>
      </c>
      <c r="F18" s="2">
        <v>-40</v>
      </c>
      <c r="J18" s="3"/>
    </row>
    <row r="19" spans="1:10" x14ac:dyDescent="0.25">
      <c r="A19">
        <v>4</v>
      </c>
      <c r="B19" t="s">
        <v>134</v>
      </c>
      <c r="C19" t="s">
        <v>271</v>
      </c>
      <c r="D19">
        <v>-800</v>
      </c>
      <c r="E19" s="17" t="s">
        <v>140</v>
      </c>
      <c r="F19" s="2">
        <v>-400</v>
      </c>
      <c r="J19" s="3"/>
    </row>
    <row r="20" spans="1:10" x14ac:dyDescent="0.25">
      <c r="A20">
        <v>5</v>
      </c>
      <c r="B20" t="s">
        <v>135</v>
      </c>
      <c r="C20" t="s">
        <v>176</v>
      </c>
      <c r="D20">
        <v>-7400</v>
      </c>
      <c r="E20" s="17" t="s">
        <v>141</v>
      </c>
      <c r="F20" s="2">
        <v>-667</v>
      </c>
      <c r="J20" s="3"/>
    </row>
    <row r="21" spans="1:10" x14ac:dyDescent="0.25">
      <c r="A21">
        <v>5</v>
      </c>
      <c r="B21" t="s">
        <v>135</v>
      </c>
      <c r="C21" t="s">
        <v>181</v>
      </c>
      <c r="D21">
        <v>-2000</v>
      </c>
      <c r="E21" s="17" t="s">
        <v>144</v>
      </c>
      <c r="F21" s="2">
        <v>4747</v>
      </c>
      <c r="J21" s="3"/>
    </row>
    <row r="22" spans="1:10" x14ac:dyDescent="0.25">
      <c r="A22">
        <v>6</v>
      </c>
      <c r="B22" t="s">
        <v>132</v>
      </c>
      <c r="C22" t="s">
        <v>165</v>
      </c>
      <c r="D22">
        <v>-100</v>
      </c>
      <c r="E22" s="17"/>
      <c r="F22" s="2"/>
      <c r="J22" s="3"/>
    </row>
    <row r="23" spans="1:10" x14ac:dyDescent="0.25">
      <c r="A23">
        <v>6</v>
      </c>
      <c r="B23" t="s">
        <v>138</v>
      </c>
      <c r="C23" t="s">
        <v>101</v>
      </c>
      <c r="D23">
        <v>-1500</v>
      </c>
      <c r="J23" s="3"/>
    </row>
    <row r="24" spans="1:10" x14ac:dyDescent="0.25">
      <c r="A24">
        <v>7</v>
      </c>
      <c r="B24" t="s">
        <v>132</v>
      </c>
      <c r="C24" t="s">
        <v>270</v>
      </c>
      <c r="D24">
        <v>-1242</v>
      </c>
      <c r="J24" s="3"/>
    </row>
    <row r="25" spans="1:10" x14ac:dyDescent="0.25">
      <c r="A25">
        <v>7</v>
      </c>
      <c r="B25" t="s">
        <v>133</v>
      </c>
      <c r="C25" t="s">
        <v>215</v>
      </c>
      <c r="D25">
        <v>-260</v>
      </c>
      <c r="J25" s="3"/>
    </row>
    <row r="26" spans="1:10" x14ac:dyDescent="0.25">
      <c r="A26">
        <v>8</v>
      </c>
      <c r="B26" t="s">
        <v>138</v>
      </c>
      <c r="C26" t="s">
        <v>101</v>
      </c>
      <c r="D26">
        <v>-135</v>
      </c>
      <c r="J26" s="3"/>
    </row>
    <row r="27" spans="1:10" x14ac:dyDescent="0.25">
      <c r="A27">
        <v>9</v>
      </c>
      <c r="B27" t="s">
        <v>128</v>
      </c>
      <c r="C27" t="s">
        <v>208</v>
      </c>
      <c r="D27">
        <v>-75</v>
      </c>
      <c r="J27" s="3"/>
    </row>
    <row r="28" spans="1:10" x14ac:dyDescent="0.25">
      <c r="A28">
        <v>9</v>
      </c>
      <c r="B28" t="s">
        <v>127</v>
      </c>
      <c r="C28" t="s">
        <v>248</v>
      </c>
      <c r="D28">
        <v>-40</v>
      </c>
      <c r="J28" s="3"/>
    </row>
    <row r="29" spans="1:10" x14ac:dyDescent="0.25">
      <c r="A29">
        <v>9</v>
      </c>
      <c r="B29" t="s">
        <v>140</v>
      </c>
      <c r="C29" t="s">
        <v>119</v>
      </c>
      <c r="D29">
        <v>-200</v>
      </c>
      <c r="J29" s="3"/>
    </row>
    <row r="30" spans="1:10" x14ac:dyDescent="0.25">
      <c r="A30">
        <v>10</v>
      </c>
      <c r="B30" t="s">
        <v>135</v>
      </c>
      <c r="C30" t="s">
        <v>87</v>
      </c>
      <c r="D30">
        <v>-1030</v>
      </c>
      <c r="J30" s="3"/>
    </row>
    <row r="31" spans="1:10" x14ac:dyDescent="0.25">
      <c r="A31">
        <v>10</v>
      </c>
      <c r="B31" t="s">
        <v>134</v>
      </c>
      <c r="C31" t="s">
        <v>271</v>
      </c>
      <c r="D31">
        <v>-733</v>
      </c>
      <c r="J31" s="3"/>
    </row>
    <row r="32" spans="1:10" x14ac:dyDescent="0.25">
      <c r="A32">
        <v>11</v>
      </c>
      <c r="B32" t="s">
        <v>134</v>
      </c>
      <c r="C32" t="s">
        <v>273</v>
      </c>
      <c r="D32">
        <v>-975</v>
      </c>
      <c r="J32" s="3"/>
    </row>
    <row r="33" spans="1:10" x14ac:dyDescent="0.25">
      <c r="A33">
        <v>11</v>
      </c>
      <c r="B33" t="s">
        <v>133</v>
      </c>
      <c r="C33" t="s">
        <v>215</v>
      </c>
      <c r="D33">
        <v>-130</v>
      </c>
      <c r="J33" s="3"/>
    </row>
    <row r="34" spans="1:10" x14ac:dyDescent="0.25">
      <c r="A34">
        <v>11</v>
      </c>
      <c r="B34" t="s">
        <v>138</v>
      </c>
      <c r="C34" t="s">
        <v>101</v>
      </c>
      <c r="D34">
        <v>-90</v>
      </c>
      <c r="J34" s="3"/>
    </row>
    <row r="35" spans="1:10" x14ac:dyDescent="0.25">
      <c r="A35">
        <v>13</v>
      </c>
      <c r="B35" t="s">
        <v>154</v>
      </c>
      <c r="C35" t="s">
        <v>102</v>
      </c>
      <c r="D35">
        <v>-150</v>
      </c>
      <c r="J35" s="3"/>
    </row>
    <row r="36" spans="1:10" x14ac:dyDescent="0.25">
      <c r="A36">
        <v>13</v>
      </c>
      <c r="B36" t="s">
        <v>132</v>
      </c>
      <c r="C36" t="s">
        <v>151</v>
      </c>
      <c r="D36">
        <v>-370</v>
      </c>
      <c r="J36" s="3"/>
    </row>
    <row r="37" spans="1:10" x14ac:dyDescent="0.25">
      <c r="A37">
        <v>14</v>
      </c>
      <c r="B37" t="s">
        <v>134</v>
      </c>
      <c r="C37" t="s">
        <v>274</v>
      </c>
      <c r="D37">
        <v>-200</v>
      </c>
      <c r="J37" s="3"/>
    </row>
    <row r="38" spans="1:10" x14ac:dyDescent="0.25">
      <c r="A38">
        <v>14</v>
      </c>
      <c r="B38" t="s">
        <v>134</v>
      </c>
      <c r="C38" t="s">
        <v>275</v>
      </c>
      <c r="D38">
        <v>-260</v>
      </c>
      <c r="J38" s="3"/>
    </row>
    <row r="39" spans="1:10" x14ac:dyDescent="0.25">
      <c r="A39">
        <v>14</v>
      </c>
      <c r="B39" t="s">
        <v>134</v>
      </c>
      <c r="C39" t="s">
        <v>276</v>
      </c>
      <c r="D39">
        <v>-135</v>
      </c>
      <c r="J39" s="3"/>
    </row>
    <row r="40" spans="1:10" x14ac:dyDescent="0.25">
      <c r="A40">
        <v>14</v>
      </c>
      <c r="B40" t="s">
        <v>173</v>
      </c>
      <c r="C40" t="s">
        <v>206</v>
      </c>
      <c r="D40">
        <v>-1100</v>
      </c>
      <c r="J40" s="3"/>
    </row>
    <row r="41" spans="1:10" x14ac:dyDescent="0.25">
      <c r="A41">
        <v>15</v>
      </c>
      <c r="B41" t="s">
        <v>138</v>
      </c>
      <c r="C41" t="s">
        <v>101</v>
      </c>
      <c r="D41">
        <v>-90</v>
      </c>
      <c r="J41" s="3"/>
    </row>
    <row r="42" spans="1:10" x14ac:dyDescent="0.25">
      <c r="A42">
        <v>15</v>
      </c>
      <c r="B42" t="s">
        <v>133</v>
      </c>
      <c r="C42" t="s">
        <v>215</v>
      </c>
      <c r="D42">
        <v>-270</v>
      </c>
    </row>
    <row r="43" spans="1:10" x14ac:dyDescent="0.25">
      <c r="A43">
        <v>16</v>
      </c>
      <c r="B43" t="s">
        <v>134</v>
      </c>
      <c r="C43" t="s">
        <v>275</v>
      </c>
      <c r="D43">
        <v>-283</v>
      </c>
    </row>
    <row r="44" spans="1:10" x14ac:dyDescent="0.25">
      <c r="A44">
        <v>16</v>
      </c>
      <c r="B44" t="s">
        <v>132</v>
      </c>
      <c r="C44" t="s">
        <v>165</v>
      </c>
      <c r="D44">
        <v>-380</v>
      </c>
    </row>
    <row r="45" spans="1:10" x14ac:dyDescent="0.25">
      <c r="A45">
        <v>16</v>
      </c>
      <c r="B45" t="s">
        <v>134</v>
      </c>
      <c r="C45" t="s">
        <v>278</v>
      </c>
      <c r="D45">
        <v>-16000</v>
      </c>
    </row>
    <row r="46" spans="1:10" x14ac:dyDescent="0.25">
      <c r="A46">
        <v>19</v>
      </c>
      <c r="B46" t="s">
        <v>154</v>
      </c>
      <c r="C46" t="s">
        <v>94</v>
      </c>
      <c r="D46">
        <v>-200</v>
      </c>
    </row>
    <row r="47" spans="1:10" x14ac:dyDescent="0.25">
      <c r="A47">
        <v>19</v>
      </c>
      <c r="B47" t="s">
        <v>173</v>
      </c>
      <c r="C47" t="s">
        <v>258</v>
      </c>
      <c r="D47">
        <v>-170</v>
      </c>
    </row>
    <row r="48" spans="1:10" x14ac:dyDescent="0.25">
      <c r="A48">
        <v>19</v>
      </c>
      <c r="B48" t="s">
        <v>173</v>
      </c>
      <c r="C48" t="s">
        <v>165</v>
      </c>
      <c r="D48">
        <v>-200</v>
      </c>
    </row>
    <row r="49" spans="1:4" x14ac:dyDescent="0.25">
      <c r="A49">
        <v>19</v>
      </c>
      <c r="B49" t="s">
        <v>173</v>
      </c>
      <c r="C49" t="s">
        <v>259</v>
      </c>
      <c r="D49">
        <v>-410</v>
      </c>
    </row>
    <row r="50" spans="1:4" x14ac:dyDescent="0.25">
      <c r="A50">
        <v>20</v>
      </c>
      <c r="B50" t="s">
        <v>134</v>
      </c>
      <c r="C50" t="s">
        <v>279</v>
      </c>
      <c r="D50">
        <v>-250</v>
      </c>
    </row>
    <row r="51" spans="1:4" x14ac:dyDescent="0.25">
      <c r="A51">
        <v>20</v>
      </c>
      <c r="B51" t="s">
        <v>134</v>
      </c>
      <c r="C51" t="s">
        <v>280</v>
      </c>
      <c r="D51">
        <v>-10000</v>
      </c>
    </row>
    <row r="52" spans="1:4" x14ac:dyDescent="0.25">
      <c r="A52">
        <v>20</v>
      </c>
      <c r="B52" t="s">
        <v>134</v>
      </c>
      <c r="C52" t="s">
        <v>261</v>
      </c>
      <c r="D52">
        <v>-1100</v>
      </c>
    </row>
    <row r="53" spans="1:4" x14ac:dyDescent="0.25">
      <c r="A53">
        <v>21</v>
      </c>
      <c r="B53" t="s">
        <v>173</v>
      </c>
      <c r="C53" t="s">
        <v>206</v>
      </c>
      <c r="D53">
        <v>-984</v>
      </c>
    </row>
    <row r="54" spans="1:4" x14ac:dyDescent="0.25">
      <c r="A54">
        <v>23</v>
      </c>
      <c r="B54" t="s">
        <v>154</v>
      </c>
      <c r="C54" t="s">
        <v>94</v>
      </c>
      <c r="D54">
        <v>-100</v>
      </c>
    </row>
    <row r="55" spans="1:4" x14ac:dyDescent="0.25">
      <c r="A55">
        <v>23</v>
      </c>
      <c r="B55" t="s">
        <v>173</v>
      </c>
      <c r="C55" t="s">
        <v>206</v>
      </c>
      <c r="D55">
        <v>-840</v>
      </c>
    </row>
    <row r="56" spans="1:4" x14ac:dyDescent="0.25">
      <c r="A56">
        <v>23</v>
      </c>
      <c r="B56" t="s">
        <v>154</v>
      </c>
      <c r="C56" t="s">
        <v>281</v>
      </c>
      <c r="D56">
        <v>-220</v>
      </c>
    </row>
    <row r="57" spans="1:4" x14ac:dyDescent="0.25">
      <c r="A57">
        <v>23</v>
      </c>
      <c r="B57" t="s">
        <v>141</v>
      </c>
      <c r="C57" t="s">
        <v>174</v>
      </c>
      <c r="D57">
        <v>-667</v>
      </c>
    </row>
    <row r="58" spans="1:4" x14ac:dyDescent="0.25">
      <c r="A58">
        <v>24</v>
      </c>
      <c r="B58" t="s">
        <v>140</v>
      </c>
      <c r="C58" t="s">
        <v>289</v>
      </c>
      <c r="D58">
        <v>-200</v>
      </c>
    </row>
    <row r="59" spans="1:4" x14ac:dyDescent="0.25">
      <c r="A59">
        <v>24</v>
      </c>
      <c r="B59" t="s">
        <v>134</v>
      </c>
      <c r="C59" t="s">
        <v>286</v>
      </c>
      <c r="D59">
        <v>-350</v>
      </c>
    </row>
    <row r="60" spans="1:4" x14ac:dyDescent="0.25">
      <c r="A60">
        <v>24</v>
      </c>
      <c r="B60" t="s">
        <v>132</v>
      </c>
      <c r="C60" t="s">
        <v>282</v>
      </c>
      <c r="D60">
        <v>-237</v>
      </c>
    </row>
    <row r="61" spans="1:4" x14ac:dyDescent="0.25">
      <c r="A61">
        <v>26</v>
      </c>
      <c r="B61" t="s">
        <v>134</v>
      </c>
      <c r="C61" t="s">
        <v>284</v>
      </c>
      <c r="D61">
        <v>-1300</v>
      </c>
    </row>
    <row r="62" spans="1:4" x14ac:dyDescent="0.25">
      <c r="A62">
        <v>27</v>
      </c>
      <c r="B62" t="s">
        <v>173</v>
      </c>
      <c r="C62" t="s">
        <v>283</v>
      </c>
      <c r="D62">
        <v>-1639</v>
      </c>
    </row>
    <row r="63" spans="1:4" x14ac:dyDescent="0.25">
      <c r="A63">
        <v>27</v>
      </c>
      <c r="B63" t="s">
        <v>154</v>
      </c>
      <c r="C63" t="s">
        <v>94</v>
      </c>
      <c r="D63">
        <v>-252</v>
      </c>
    </row>
    <row r="64" spans="1:4" x14ac:dyDescent="0.25">
      <c r="A64">
        <v>29</v>
      </c>
      <c r="B64" t="s">
        <v>134</v>
      </c>
      <c r="C64" t="s">
        <v>285</v>
      </c>
      <c r="D64">
        <v>-800</v>
      </c>
    </row>
    <row r="65" spans="1:4" x14ac:dyDescent="0.25">
      <c r="A65">
        <v>30</v>
      </c>
      <c r="B65" t="s">
        <v>173</v>
      </c>
      <c r="C65" t="s">
        <v>287</v>
      </c>
      <c r="D65">
        <v>-400</v>
      </c>
    </row>
    <row r="66" spans="1:4" x14ac:dyDescent="0.25">
      <c r="A66">
        <v>30</v>
      </c>
      <c r="B66" t="s">
        <v>173</v>
      </c>
      <c r="C66" t="s">
        <v>165</v>
      </c>
      <c r="D66">
        <v>-100</v>
      </c>
    </row>
    <row r="67" spans="1:4" x14ac:dyDescent="0.25">
      <c r="A67">
        <v>30</v>
      </c>
      <c r="B67" t="s">
        <v>173</v>
      </c>
      <c r="C67" t="s">
        <v>258</v>
      </c>
      <c r="D67">
        <v>-100</v>
      </c>
    </row>
    <row r="68" spans="1:4" x14ac:dyDescent="0.25">
      <c r="A68">
        <v>31</v>
      </c>
      <c r="B68" t="s">
        <v>134</v>
      </c>
      <c r="C68" t="s">
        <v>291</v>
      </c>
      <c r="D68">
        <v>-1100</v>
      </c>
    </row>
    <row r="69" spans="1:4" x14ac:dyDescent="0.25">
      <c r="A69">
        <v>31</v>
      </c>
      <c r="B69" t="s">
        <v>134</v>
      </c>
      <c r="C69" t="s">
        <v>292</v>
      </c>
      <c r="D69">
        <v>-220</v>
      </c>
    </row>
    <row r="75" spans="1:4" x14ac:dyDescent="0.25">
      <c r="A75">
        <v>1</v>
      </c>
      <c r="B75" t="s">
        <v>153</v>
      </c>
      <c r="C75" t="s">
        <v>153</v>
      </c>
      <c r="D75">
        <v>-2500</v>
      </c>
    </row>
    <row r="76" spans="1:4" x14ac:dyDescent="0.25">
      <c r="A76">
        <v>1</v>
      </c>
      <c r="B76" t="s">
        <v>123</v>
      </c>
      <c r="C76" t="s">
        <v>139</v>
      </c>
      <c r="D76">
        <v>-850</v>
      </c>
    </row>
    <row r="77" spans="1:4" x14ac:dyDescent="0.25">
      <c r="A77">
        <v>1</v>
      </c>
      <c r="B77" t="s">
        <v>59</v>
      </c>
      <c r="C77" t="s">
        <v>70</v>
      </c>
      <c r="D77" s="18">
        <v>-4500</v>
      </c>
    </row>
    <row r="78" spans="1:4" x14ac:dyDescent="0.25">
      <c r="A78">
        <v>1</v>
      </c>
      <c r="B78" t="s">
        <v>59</v>
      </c>
      <c r="C78" t="s">
        <v>71</v>
      </c>
      <c r="D78">
        <v>-22000</v>
      </c>
    </row>
    <row r="79" spans="1:4" x14ac:dyDescent="0.25">
      <c r="A79">
        <v>1</v>
      </c>
      <c r="B79" t="s">
        <v>142</v>
      </c>
      <c r="C79" t="s">
        <v>72</v>
      </c>
      <c r="D79" s="18">
        <v>-17400</v>
      </c>
    </row>
  </sheetData>
  <mergeCells count="1">
    <mergeCell ref="A1:D1"/>
  </mergeCells>
  <pageMargins left="0.7" right="0.7" top="0.75" bottom="0.75" header="0.3" footer="0.3"/>
  <pageSetup paperSize="9" orientation="portrait" r:id="rId2"/>
  <tableParts count="1">
    <tablePart r:id="rId3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25</vt:i4>
      </vt:variant>
      <vt:variant>
        <vt:lpstr>Named Ranges</vt:lpstr>
      </vt:variant>
      <vt:variant>
        <vt:i4>3</vt:i4>
      </vt:variant>
    </vt:vector>
  </HeadingPairs>
  <TitlesOfParts>
    <vt:vector size="28" baseType="lpstr">
      <vt:lpstr>Equity</vt:lpstr>
      <vt:lpstr>Bangalore Home</vt:lpstr>
      <vt:lpstr>Munnar</vt:lpstr>
      <vt:lpstr>Marriage Photos</vt:lpstr>
      <vt:lpstr>Nov - Monthly Expenses</vt:lpstr>
      <vt:lpstr>Dec - Monthly Expenses</vt:lpstr>
      <vt:lpstr>Jan 15- Monthly Expenses</vt:lpstr>
      <vt:lpstr>Feb 15- Monthly Expenses</vt:lpstr>
      <vt:lpstr>Mar 15- Monthly Expenses</vt:lpstr>
      <vt:lpstr>Apr 15- Monthly Expenses </vt:lpstr>
      <vt:lpstr>May 15- Monthly Expenses</vt:lpstr>
      <vt:lpstr>June 15- Monthly Expenses</vt:lpstr>
      <vt:lpstr>July 15- Monthly Expenses</vt:lpstr>
      <vt:lpstr>August 15- Monthly Expenses</vt:lpstr>
      <vt:lpstr>September 15- Monthly Expenses</vt:lpstr>
      <vt:lpstr>October 15- Monthly Expenses</vt:lpstr>
      <vt:lpstr>November 15- MonthlyExpenses</vt:lpstr>
      <vt:lpstr>December 15-MonthlyExpenses</vt:lpstr>
      <vt:lpstr>January 16-MonthlyExpenses</vt:lpstr>
      <vt:lpstr>February 16-MonthlyExpenses</vt:lpstr>
      <vt:lpstr>March 16-MonthlyExpenses</vt:lpstr>
      <vt:lpstr>April 16-MonthlyExpenses</vt:lpstr>
      <vt:lpstr>May 16-MonthlyExpenses</vt:lpstr>
      <vt:lpstr>Future Expenses</vt:lpstr>
      <vt:lpstr>Debt</vt:lpstr>
      <vt:lpstr>Dec14Finance</vt:lpstr>
      <vt:lpstr>Jan15Finance</vt:lpstr>
      <vt:lpstr>Nov14Finance</vt:lpstr>
    </vt:vector>
  </TitlesOfParts>
  <Company>Grizli777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GANESH</dc:creator>
  <cp:lastModifiedBy>Ganesh Chandrasekaran</cp:lastModifiedBy>
  <dcterms:created xsi:type="dcterms:W3CDTF">2014-08-06T14:23:08Z</dcterms:created>
  <dcterms:modified xsi:type="dcterms:W3CDTF">2016-05-23T02:50:27Z</dcterms:modified>
</cp:coreProperties>
</file>